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emSC\D\Projetos\Projetos 2026\CENTRO ESPORTIVO NOVO HORIZONTE PAC\03 - ORÇAMENTOS-20251209T173700Z-1-001\ORÇAMENTOS\Atualizado\"/>
    </mc:Choice>
  </mc:AlternateContent>
  <bookViews>
    <workbookView xWindow="-120" yWindow="-120" windowWidth="29040" windowHeight="15720"/>
  </bookViews>
  <sheets>
    <sheet name="Orçamento Sintético" sheetId="1" r:id="rId1"/>
  </sheets>
  <definedNames>
    <definedName name="_xlnm.Print_Area" localSheetId="0">'Orçamento Sintético'!$A$1:$J$164</definedName>
  </definedNames>
  <calcPr calcId="162913"/>
</workbook>
</file>

<file path=xl/calcChain.xml><?xml version="1.0" encoding="utf-8"?>
<calcChain xmlns="http://schemas.openxmlformats.org/spreadsheetml/2006/main">
  <c r="H158" i="1" l="1"/>
  <c r="I158" i="1" s="1"/>
  <c r="H159" i="1"/>
  <c r="I159" i="1" s="1"/>
  <c r="H157" i="1"/>
  <c r="I157" i="1" s="1"/>
  <c r="H152" i="1"/>
  <c r="I152" i="1" s="1"/>
  <c r="H153" i="1"/>
  <c r="I153" i="1" s="1"/>
  <c r="H154" i="1"/>
  <c r="I154" i="1" s="1"/>
  <c r="H151" i="1"/>
  <c r="I151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42" i="1"/>
  <c r="I142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13" i="1"/>
  <c r="I113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04" i="1"/>
  <c r="I104" i="1" s="1"/>
  <c r="H98" i="1"/>
  <c r="I98" i="1" s="1"/>
  <c r="H99" i="1"/>
  <c r="I99" i="1" s="1"/>
  <c r="H100" i="1"/>
  <c r="I100" i="1" s="1"/>
  <c r="H101" i="1"/>
  <c r="I101" i="1" s="1"/>
  <c r="H97" i="1"/>
  <c r="I97" i="1" s="1"/>
  <c r="H95" i="1"/>
  <c r="I95" i="1" s="1"/>
  <c r="H94" i="1"/>
  <c r="I94" i="1" s="1"/>
  <c r="H91" i="1"/>
  <c r="I91" i="1" s="1"/>
  <c r="H92" i="1"/>
  <c r="I92" i="1" s="1"/>
  <c r="H90" i="1"/>
  <c r="I90" i="1" s="1"/>
  <c r="H83" i="1"/>
  <c r="I83" i="1" s="1"/>
  <c r="H84" i="1"/>
  <c r="I84" i="1" s="1"/>
  <c r="H85" i="1"/>
  <c r="I85" i="1" s="1"/>
  <c r="H86" i="1"/>
  <c r="I86" i="1" s="1"/>
  <c r="H87" i="1"/>
  <c r="I87" i="1" s="1"/>
  <c r="H82" i="1"/>
  <c r="I82" i="1" s="1"/>
  <c r="H78" i="1"/>
  <c r="I78" i="1" s="1"/>
  <c r="H79" i="1"/>
  <c r="I79" i="1" s="1"/>
  <c r="H80" i="1"/>
  <c r="I80" i="1" s="1"/>
  <c r="H77" i="1"/>
  <c r="I77" i="1" s="1"/>
  <c r="H73" i="1"/>
  <c r="I73" i="1" s="1"/>
  <c r="H74" i="1"/>
  <c r="I74" i="1" s="1"/>
  <c r="H75" i="1"/>
  <c r="I75" i="1" s="1"/>
  <c r="H72" i="1"/>
  <c r="I72" i="1" s="1"/>
  <c r="H69" i="1"/>
  <c r="I69" i="1" s="1"/>
  <c r="H65" i="1"/>
  <c r="I65" i="1" s="1"/>
  <c r="H66" i="1"/>
  <c r="I66" i="1" s="1"/>
  <c r="H67" i="1"/>
  <c r="I67" i="1" s="1"/>
  <c r="H64" i="1"/>
  <c r="I64" i="1" s="1"/>
  <c r="H60" i="1"/>
  <c r="I60" i="1" s="1"/>
  <c r="H61" i="1"/>
  <c r="I61" i="1" s="1"/>
  <c r="H62" i="1"/>
  <c r="I62" i="1" s="1"/>
  <c r="H59" i="1"/>
  <c r="I59" i="1" s="1"/>
  <c r="H56" i="1"/>
  <c r="I56" i="1" s="1"/>
  <c r="H54" i="1"/>
  <c r="I54" i="1" s="1"/>
  <c r="H53" i="1"/>
  <c r="I53" i="1" s="1"/>
  <c r="H51" i="1"/>
  <c r="I51" i="1" s="1"/>
  <c r="H50" i="1"/>
  <c r="I50" i="1" s="1"/>
  <c r="H48" i="1"/>
  <c r="I48" i="1" s="1"/>
  <c r="H47" i="1"/>
  <c r="I47" i="1" s="1"/>
  <c r="H42" i="1"/>
  <c r="I42" i="1" s="1"/>
  <c r="H43" i="1"/>
  <c r="I43" i="1" s="1"/>
  <c r="H44" i="1"/>
  <c r="I44" i="1" s="1"/>
  <c r="H45" i="1"/>
  <c r="I45" i="1" s="1"/>
  <c r="H41" i="1"/>
  <c r="I41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33" i="1"/>
  <c r="I33" i="1" s="1"/>
  <c r="H29" i="1"/>
  <c r="I29" i="1" s="1"/>
  <c r="H30" i="1"/>
  <c r="I30" i="1" s="1"/>
  <c r="H31" i="1"/>
  <c r="I31" i="1" s="1"/>
  <c r="H28" i="1"/>
  <c r="I28" i="1" s="1"/>
  <c r="H23" i="1"/>
  <c r="I23" i="1" s="1"/>
  <c r="H24" i="1"/>
  <c r="I24" i="1" s="1"/>
  <c r="H25" i="1"/>
  <c r="I25" i="1" s="1"/>
  <c r="H22" i="1"/>
  <c r="I22" i="1" s="1"/>
  <c r="H18" i="1"/>
  <c r="I18" i="1" s="1"/>
  <c r="H19" i="1"/>
  <c r="I19" i="1" s="1"/>
  <c r="H20" i="1"/>
  <c r="I20" i="1" s="1"/>
  <c r="H17" i="1"/>
  <c r="I17" i="1" s="1"/>
  <c r="H63" i="1" l="1"/>
  <c r="I63" i="1" s="1"/>
  <c r="H150" i="1"/>
  <c r="I150" i="1" s="1"/>
  <c r="H40" i="1"/>
  <c r="I40" i="1" s="1"/>
  <c r="H112" i="1"/>
  <c r="I112" i="1" s="1"/>
  <c r="H58" i="1"/>
  <c r="I58" i="1" s="1"/>
  <c r="H76" i="1"/>
  <c r="I76" i="1" s="1"/>
  <c r="H93" i="1"/>
  <c r="I93" i="1" s="1"/>
  <c r="H32" i="1"/>
  <c r="I32" i="1" s="1"/>
  <c r="H49" i="1"/>
  <c r="I49" i="1" s="1"/>
  <c r="H68" i="1"/>
  <c r="I68" i="1" s="1"/>
  <c r="H21" i="1"/>
  <c r="I21" i="1" s="1"/>
  <c r="H52" i="1"/>
  <c r="I52" i="1" s="1"/>
  <c r="H141" i="1"/>
  <c r="I141" i="1" s="1"/>
  <c r="H27" i="1"/>
  <c r="I27" i="1" s="1"/>
  <c r="H96" i="1"/>
  <c r="I96" i="1" s="1"/>
  <c r="H16" i="1"/>
  <c r="I16" i="1" s="1"/>
  <c r="H46" i="1"/>
  <c r="I46" i="1" s="1"/>
  <c r="H81" i="1"/>
  <c r="I81" i="1" s="1"/>
  <c r="H71" i="1"/>
  <c r="I71" i="1" s="1"/>
  <c r="H103" i="1"/>
  <c r="I103" i="1" s="1"/>
  <c r="H156" i="1"/>
  <c r="I156" i="1" s="1"/>
  <c r="H55" i="1"/>
  <c r="I55" i="1" s="1"/>
  <c r="H89" i="1"/>
  <c r="I89" i="1" s="1"/>
  <c r="J156" i="1" l="1"/>
  <c r="J27" i="1" l="1"/>
  <c r="J71" i="1"/>
  <c r="J96" i="1"/>
  <c r="J58" i="1"/>
  <c r="J103" i="1"/>
  <c r="J75" i="1"/>
  <c r="J64" i="1"/>
  <c r="J34" i="1"/>
  <c r="J120" i="1"/>
  <c r="J111" i="1"/>
  <c r="J139" i="1"/>
  <c r="J23" i="1"/>
  <c r="J19" i="1"/>
  <c r="J117" i="1"/>
  <c r="J90" i="1"/>
  <c r="J136" i="1"/>
  <c r="J129" i="1"/>
  <c r="J33" i="1"/>
  <c r="J17" i="1"/>
  <c r="J119" i="1"/>
  <c r="J121" i="1"/>
  <c r="J105" i="1"/>
  <c r="J146" i="1"/>
  <c r="J118" i="1"/>
  <c r="J144" i="1"/>
  <c r="J107" i="1"/>
  <c r="J22" i="1"/>
  <c r="J128" i="1"/>
  <c r="J85" i="1"/>
  <c r="J114" i="1"/>
  <c r="J95" i="1"/>
  <c r="J39" i="1"/>
  <c r="J140" i="1"/>
  <c r="J25" i="1"/>
  <c r="J72" i="1"/>
  <c r="J113" i="1"/>
  <c r="J110" i="1"/>
  <c r="J86" i="1"/>
  <c r="J31" i="1"/>
  <c r="J142" i="1"/>
  <c r="J132" i="1"/>
  <c r="J80" i="1"/>
  <c r="J104" i="1"/>
  <c r="J18" i="1"/>
  <c r="J45" i="1"/>
  <c r="J100" i="1"/>
  <c r="J145" i="1"/>
  <c r="J124" i="1"/>
  <c r="J83" i="1"/>
  <c r="J149" i="1"/>
  <c r="J51" i="1"/>
  <c r="J54" i="1"/>
  <c r="J92" i="1"/>
  <c r="J67" i="1"/>
  <c r="J106" i="1"/>
  <c r="J87" i="1"/>
  <c r="J131" i="1"/>
  <c r="J41" i="1"/>
  <c r="J43" i="1"/>
  <c r="J116" i="1"/>
  <c r="J36" i="1"/>
  <c r="J127" i="1"/>
  <c r="J125" i="1"/>
  <c r="J101" i="1"/>
  <c r="J20" i="1"/>
  <c r="J44" i="1"/>
  <c r="J42" i="1"/>
  <c r="J154" i="1"/>
  <c r="J99" i="1"/>
  <c r="J74" i="1"/>
  <c r="J97" i="1"/>
  <c r="J60" i="1"/>
  <c r="J126" i="1"/>
  <c r="J77" i="1"/>
  <c r="J69" i="1"/>
  <c r="J133" i="1"/>
  <c r="J115" i="1"/>
  <c r="J157" i="1"/>
  <c r="J35" i="1"/>
  <c r="J29" i="1"/>
  <c r="J153" i="1"/>
  <c r="J84" i="1"/>
  <c r="J98" i="1"/>
  <c r="J78" i="1"/>
  <c r="J38" i="1"/>
  <c r="J61" i="1"/>
  <c r="J134" i="1"/>
  <c r="J159" i="1"/>
  <c r="J94" i="1"/>
  <c r="J66" i="1"/>
  <c r="J82" i="1"/>
  <c r="J24" i="1"/>
  <c r="J122" i="1"/>
  <c r="J158" i="1"/>
  <c r="J30" i="1"/>
  <c r="J62" i="1"/>
  <c r="J152" i="1"/>
  <c r="J123" i="1"/>
  <c r="J137" i="1"/>
  <c r="J56" i="1"/>
  <c r="J79" i="1"/>
  <c r="J50" i="1"/>
  <c r="J91" i="1"/>
  <c r="J48" i="1"/>
  <c r="J148" i="1"/>
  <c r="J59" i="1"/>
  <c r="J135" i="1"/>
  <c r="J28" i="1"/>
  <c r="J108" i="1"/>
  <c r="J151" i="1"/>
  <c r="J130" i="1"/>
  <c r="J47" i="1"/>
  <c r="J73" i="1"/>
  <c r="J109" i="1"/>
  <c r="J143" i="1"/>
  <c r="J147" i="1"/>
  <c r="J53" i="1"/>
  <c r="J37" i="1"/>
  <c r="J65" i="1"/>
  <c r="J138" i="1"/>
  <c r="J16" i="1"/>
  <c r="J150" i="1"/>
  <c r="J40" i="1"/>
  <c r="J55" i="1"/>
  <c r="J93" i="1"/>
  <c r="J141" i="1"/>
  <c r="J49" i="1"/>
  <c r="J89" i="1"/>
  <c r="J63" i="1"/>
  <c r="J76" i="1"/>
  <c r="J32" i="1"/>
  <c r="J68" i="1"/>
  <c r="J46" i="1"/>
  <c r="J21" i="1"/>
  <c r="J52" i="1"/>
  <c r="J81" i="1"/>
  <c r="J112" i="1"/>
</calcChain>
</file>

<file path=xl/sharedStrings.xml><?xml version="1.0" encoding="utf-8"?>
<sst xmlns="http://schemas.openxmlformats.org/spreadsheetml/2006/main" count="707" uniqueCount="396">
  <si>
    <t>Valor Final do Orçamento</t>
  </si>
  <si>
    <t>BDI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</si>
  <si>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</si>
  <si>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</si>
  <si>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</si>
  <si>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</si>
  <si>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</si>
  <si>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</si>
  <si>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</si>
  <si>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</si>
  <si>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</si>
  <si>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</si>
  <si>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</si>
  <si>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 </t>
  </si>
  <si>
    <t>SERVIÇOS PRELIMINARES</t>
  </si>
  <si>
    <t/>
  </si>
  <si>
    <t xml:space="preserve"> 1.1 </t>
  </si>
  <si>
    <t xml:space="preserve"> PMI-059 </t>
  </si>
  <si>
    <t>Próprio</t>
  </si>
  <si>
    <t>PLACA DE OBRA EM CHAPA DE AÇO GALVANIZADO, PADRÃO GOVERNO FEDERAL</t>
  </si>
  <si>
    <t>m²</t>
  </si>
  <si>
    <t xml:space="preserve"> 1.2 </t>
  </si>
  <si>
    <t xml:space="preserve"> 9936 </t>
  </si>
  <si>
    <t>ORSE</t>
  </si>
  <si>
    <t>Limpeza mecanizada do terreno c/ retroescavadeira (vegetação rasteira) sem carga e descarga</t>
  </si>
  <si>
    <t xml:space="preserve"> 1.3 </t>
  </si>
  <si>
    <t xml:space="preserve"> 100975 </t>
  </si>
  <si>
    <t>SINAPI</t>
  </si>
  <si>
    <t>CARGA, MANOBRA E DESCARGA DE SOLOS E MATERIAIS GRANULARES EM CAMINHÃO BASCULANTE 14 M³ - CARGA COM PÁ CARREGADEIRA (CAÇAMBA DE 1,7 A 2,8 M³ / 128 HP) E DESCARGA LIVRE (UNIDADE: M3). AF_07/2020</t>
  </si>
  <si>
    <t>m³</t>
  </si>
  <si>
    <t xml:space="preserve"> 1.4 </t>
  </si>
  <si>
    <t xml:space="preserve"> 95876 </t>
  </si>
  <si>
    <t>TRANSPORTE COM CAMINHÃO BASCULANTE DE 14 M³, EM VIA URBANA PAVIMENTADA, DMT ATÉ 30 KM (UNIDADE: M3XKM). AF_07/2020</t>
  </si>
  <si>
    <t>M3XKM</t>
  </si>
  <si>
    <t xml:space="preserve"> 2 </t>
  </si>
  <si>
    <t>TERRAPLENAGEM</t>
  </si>
  <si>
    <t xml:space="preserve"> 2.1 </t>
  </si>
  <si>
    <t xml:space="preserve"> 2.2 </t>
  </si>
  <si>
    <t xml:space="preserve"> 2.3 </t>
  </si>
  <si>
    <t xml:space="preserve"> 07.12.020 </t>
  </si>
  <si>
    <t>CPOS/CDHU</t>
  </si>
  <si>
    <t>COMPACTAÇÃO DE ATERRO MECANIZADO MÍNIMO DE 95% PN, SEM FORNECIMENTO DE SOLO EM CAMPO ABERTO</t>
  </si>
  <si>
    <t xml:space="preserve"> 2.4 </t>
  </si>
  <si>
    <t xml:space="preserve"> 07.12.040 </t>
  </si>
  <si>
    <t>ATERRO MECANIZADO POR COMPENSAÇÃO, SOLO DE 1ª CATEGORIA EM CAMPO ABERTO, SEM COMPACTAÇÃO DO ATERRO</t>
  </si>
  <si>
    <t xml:space="preserve"> 3 </t>
  </si>
  <si>
    <t>CAMPO DE FUTEBOL COM GRAMA SINTÉTICA</t>
  </si>
  <si>
    <t xml:space="preserve"> 3.1 </t>
  </si>
  <si>
    <t xml:space="preserve"> 97082 </t>
  </si>
  <si>
    <t>ESCAVAÇÃO MANUAL DE VIGA DE BORDA PARA RADIER. AF_09/2021</t>
  </si>
  <si>
    <t xml:space="preserve"> 3.2 </t>
  </si>
  <si>
    <t xml:space="preserve"> 97084 </t>
  </si>
  <si>
    <t>COMPACTAÇÃO MECÂNICA DE SOLO PARA EXECUÇÃO DE RADIER, PISO DE CONCRETO OU LAJE SOBRE SOLO, COM COMPACTADOR DE SOLOS TIPO PLACA VIBRATÓRIA. AF_09/2021</t>
  </si>
  <si>
    <t xml:space="preserve"> 3.3 </t>
  </si>
  <si>
    <t xml:space="preserve"> 95241 </t>
  </si>
  <si>
    <t>LASTRO DE CONCRETO MAGRO, APLICADO EM PISOS, LAJES SOBRE SOLO OU RADIERS, ESPESSURA DE 5 CM. AF_01/2024</t>
  </si>
  <si>
    <t xml:space="preserve"> 3.4 </t>
  </si>
  <si>
    <t xml:space="preserve"> 89470 </t>
  </si>
  <si>
    <t>ALVENARIA DE BLOCOS DE CONCRETO ESTRUTURAL 14X19X39 CM (ESPESSURA 14 CM), FBK = 4,5 MPA, UTILIZANDO COLHER DE PEDREIRO. AF_10/2022</t>
  </si>
  <si>
    <t xml:space="preserve"> 4 </t>
  </si>
  <si>
    <t>PAVIMENTAÇÃO</t>
  </si>
  <si>
    <t xml:space="preserve"> 4.1 </t>
  </si>
  <si>
    <t xml:space="preserve"> 100576 </t>
  </si>
  <si>
    <t>REGULARIZAÇÃO E COMPACTAÇÃO DE SUBLEITO DE SOLO PREDOMINANTEMENTE ARGILOSO, PARA OBRAS DE CONSTRUÇÃO DE PAVIMENTOS. AF_09/2024</t>
  </si>
  <si>
    <t xml:space="preserve"> 4.2 </t>
  </si>
  <si>
    <t xml:space="preserve"> C001 </t>
  </si>
  <si>
    <t>LASTRO COM MATERIAL GRANULAR (PEDRA BRITADA N.1), ESPESSURA DE 10 CM</t>
  </si>
  <si>
    <t>M3</t>
  </si>
  <si>
    <t xml:space="preserve"> 4.3 </t>
  </si>
  <si>
    <t xml:space="preserve"> C002 </t>
  </si>
  <si>
    <t>LASTRO COM MATERIAL GRANULAR (PEDRA BRITADA N.0), ESPESSURA DE 5 CM</t>
  </si>
  <si>
    <t xml:space="preserve"> 4.4 </t>
  </si>
  <si>
    <t xml:space="preserve"> C003 </t>
  </si>
  <si>
    <t>LASTRO COM MATERIAL GRANULAR (PÓ DE BRITA), ESPESSURA DE 5 CM</t>
  </si>
  <si>
    <t xml:space="preserve"> 4.5 </t>
  </si>
  <si>
    <t xml:space="preserve"> C004 </t>
  </si>
  <si>
    <t>GRAMA SINTÉTICA ESPORTIVA PARA FUTEBOL EM POLIETILENO, COM ALTURA MINIMA DE 42 MM (FORNECIMENTO E COLOCAÇÃO</t>
  </si>
  <si>
    <t>M2</t>
  </si>
  <si>
    <t xml:space="preserve"> 4.6 </t>
  </si>
  <si>
    <t xml:space="preserve"> 4.7 </t>
  </si>
  <si>
    <t xml:space="preserve"> C008 </t>
  </si>
  <si>
    <t>EXECUÇÃO DE PASSEIO (CALÇADA) OU PISO DE CONCRETO COM CONCRETO MOLDADO IN LOCO, FEITO EM OBRA, ACABAMENTO CONVENCIONAL, ESPESSURA 6 CM</t>
  </si>
  <si>
    <t xml:space="preserve"> 5 </t>
  </si>
  <si>
    <t>ESTRUTURA</t>
  </si>
  <si>
    <t xml:space="preserve"> 5.1 </t>
  </si>
  <si>
    <t xml:space="preserve"> 96542 </t>
  </si>
  <si>
    <t>FABRICAÇÃO, MONTAGEM E DESMONTAGEM DE FÔRMA PARA VIGA BALDRAME, EM CHAPA DE MADEIRA COMPENSADA RESINADA, E=17 MM, 4 UTILIZAÇÕES. AF_01/2024</t>
  </si>
  <si>
    <t xml:space="preserve"> 5.2 </t>
  </si>
  <si>
    <t xml:space="preserve"> 96543 </t>
  </si>
  <si>
    <t>ARMAÇÃO DE BLOCO UTILIZANDO AÇO CA-60 DE 5 MM - MONTAGEM. AF_01/2024</t>
  </si>
  <si>
    <t>KG</t>
  </si>
  <si>
    <t xml:space="preserve"> 5.3 </t>
  </si>
  <si>
    <t xml:space="preserve"> 96545 </t>
  </si>
  <si>
    <t>ARMAÇÃO DE BLOCO UTILIZANDO AÇO CA-50 DE 8 MM - MONTAGEM. AF_01/2024</t>
  </si>
  <si>
    <t xml:space="preserve"> 5.4 </t>
  </si>
  <si>
    <t xml:space="preserve"> 96555 </t>
  </si>
  <si>
    <t>CONCRETAGEM DE BLOCO DE COROAMENTO OU VIGA BALDRAME, FCK 30 MPA, COM USO DE JERICA - LANÇAMENTO, ADENSAMENTO E ACABAMENTO. AF_01/2024</t>
  </si>
  <si>
    <t xml:space="preserve"> 5.5 </t>
  </si>
  <si>
    <t xml:space="preserve"> C007 </t>
  </si>
  <si>
    <t>ESTACA BROCA DE CONCRETO (0,20 X 0,20) M, ESCAVAÇÃO MANUAL, COM TUBO DE AÇO GALVANIZADO DE 2"</t>
  </si>
  <si>
    <t>M</t>
  </si>
  <si>
    <t xml:space="preserve"> 6 </t>
  </si>
  <si>
    <t>ALVENARIA E FECHAMENTO</t>
  </si>
  <si>
    <t xml:space="preserve"> 6.1 </t>
  </si>
  <si>
    <t xml:space="preserve"> 103325 </t>
  </si>
  <si>
    <t>ALVENARIA DE VEDAÇÃO DE BLOCOS CERÂMICOS FURADOS NA VERTICAL DE 14X19X39 CM (ESPESSURA 14 CM) E ARGAMASSA DE ASSENTAMENTO COM PREPARO MANUAL. AF_12/2021</t>
  </si>
  <si>
    <t xml:space="preserve"> 6.2 </t>
  </si>
  <si>
    <t xml:space="preserve"> 102363 </t>
  </si>
  <si>
    <t>ALAMBRADO PARA QUADRA POLIESPORTIVA, ESTRUTURADO POR TUBOS DE AÇO GALVANIZADO, (MONTANTES COM DIÂMETRO 2", TRAVESSAS E ESCORAS COM DIÂMETRO 1 ¼"), COM TELA DE ARAME GALVANIZADO, FIO 12 BWG E MALHA QUADRADA 5X5CM (EXCETO MURETA). AF_12/2025</t>
  </si>
  <si>
    <t xml:space="preserve"> 7 </t>
  </si>
  <si>
    <t>REVESTIMENTO</t>
  </si>
  <si>
    <t xml:space="preserve"> 7.1 </t>
  </si>
  <si>
    <t xml:space="preserve"> 87878 </t>
  </si>
  <si>
    <t>CHAPISCO APLICADO EM ALVENARIAS E ESTRUTURAS DE CONCRETO INTERNAS, COM COLHER DE PEDREIRO. ARGAMASSA TRAÇO 1:3 COM PREPARO MANUAL. AF_10/2022</t>
  </si>
  <si>
    <t xml:space="preserve"> 7.2 </t>
  </si>
  <si>
    <t xml:space="preserve"> 87530 </t>
  </si>
  <si>
    <t>MASSA ÚNICA, EM ARGAMASSA TRAÇO 1:2:8, PREPARO MANUAL, APLICADA MANUALMENTE EM PAREDES INTERNAS DE AMBIENTES COM ÁREA ENTRE 5M² E 10M², E = 17,5MM, COM TALISCAS. AF_03/2024</t>
  </si>
  <si>
    <t xml:space="preserve"> 8 </t>
  </si>
  <si>
    <t>PINTURA</t>
  </si>
  <si>
    <t xml:space="preserve"> 8.1 </t>
  </si>
  <si>
    <t xml:space="preserve"> 104642 </t>
  </si>
  <si>
    <t>PINTURA LÁTEX ACRÍLICA STANDARD, APLICAÇÃO MANUAL EM PAREDES, DUAS DEMÃOS. AF_04/2023</t>
  </si>
  <si>
    <t xml:space="preserve"> 8.2 </t>
  </si>
  <si>
    <t xml:space="preserve"> 100750 </t>
  </si>
  <si>
    <t>PINTURA COM TINTA ALQUÍDICA DE ACABAMENTO (ESMALTE SINTÉTICO FOSCO) APLICADA A ROLO OU PINCEL SOBRE SUPERFÍCIES METÁLICAS (EXCETO PERFIL) EXECUTADO EM OBRA (POR DEMÃO). AF_01/2020</t>
  </si>
  <si>
    <t xml:space="preserve"> 9 </t>
  </si>
  <si>
    <t>EQUIPAMENTOS</t>
  </si>
  <si>
    <t xml:space="preserve"> 9.1 </t>
  </si>
  <si>
    <t xml:space="preserve"> C005 </t>
  </si>
  <si>
    <t>CONJUNTO PARA FUTEBOL DE CAMPO COM PAR DE TRAVES OFICIAIS DE 5,00 X 2,20 M EM TUBO DE ACO GALVANIZADO 4", PINTURA EM PRIMER COM TINTA ESMALTE SINTETICO E REDES DE POLIETILENO FIO 3 MM - FORNECIMENTO E INSTALAÇÃO</t>
  </si>
  <si>
    <t>UND</t>
  </si>
  <si>
    <t xml:space="preserve"> 10 </t>
  </si>
  <si>
    <t>FUNDAÇÃO</t>
  </si>
  <si>
    <t xml:space="preserve"> 10.1 </t>
  </si>
  <si>
    <t xml:space="preserve"> 10.2 </t>
  </si>
  <si>
    <t xml:space="preserve"> 10.3 </t>
  </si>
  <si>
    <t xml:space="preserve"> 10.4 </t>
  </si>
  <si>
    <t xml:space="preserve"> 11 </t>
  </si>
  <si>
    <t xml:space="preserve"> 11.1 </t>
  </si>
  <si>
    <t xml:space="preserve"> 11.2 </t>
  </si>
  <si>
    <t xml:space="preserve"> 11.3 </t>
  </si>
  <si>
    <t xml:space="preserve"> 94994 </t>
  </si>
  <si>
    <t>EXECUÇÃO DE PASSEIO (CALÇADA) OU PISO DE CONCRETO COM CONCRETO MOLDADO IN LOCO, FEITO EM OBRA, ACABAMENTO CONVENCIONAL, ESPESSURA 8 CM, ARMADO. AF_08/2022</t>
  </si>
  <si>
    <t xml:space="preserve"> 11.4 </t>
  </si>
  <si>
    <t xml:space="preserve"> COT-010 </t>
  </si>
  <si>
    <t>PISO MODULAR EM POLIPROPILENO DE ALTO IMPACTO E RESISTÊNCIA, PROTEÇÃO UV, INCLUINDO DEMARCAÇÃO DA QUADRA COM TINTA À BASE DE PU - FORNECIMENTO E INSTALAÇÃO</t>
  </si>
  <si>
    <t>UN</t>
  </si>
  <si>
    <t xml:space="preserve"> 12 </t>
  </si>
  <si>
    <t xml:space="preserve"> 12.1 </t>
  </si>
  <si>
    <t xml:space="preserve"> C006 </t>
  </si>
  <si>
    <t>TABELA DE BASQUETE DE COMPENSADO NAVAL, COM AROS, REDES E ESTRUTURA EM TUBO GALVANIZADO - FORNECIMENTO E INSTALAÇÃO.</t>
  </si>
  <si>
    <t xml:space="preserve"> 13 </t>
  </si>
  <si>
    <t xml:space="preserve"> 13.1 </t>
  </si>
  <si>
    <t xml:space="preserve"> 13.2 </t>
  </si>
  <si>
    <t xml:space="preserve"> 13.3 </t>
  </si>
  <si>
    <t xml:space="preserve"> 13.4 </t>
  </si>
  <si>
    <t xml:space="preserve"> 14 </t>
  </si>
  <si>
    <t xml:space="preserve"> 14.1 </t>
  </si>
  <si>
    <t xml:space="preserve"> 14.2 </t>
  </si>
  <si>
    <t xml:space="preserve"> 14.3 </t>
  </si>
  <si>
    <t xml:space="preserve"> 87702 </t>
  </si>
  <si>
    <t>CONTRAPISO EM ARGAMASSA TRAÇO 1:4 (CIMENTO E AREIA), PREPARO MANUAL, APLICADO EM ÁREAS SECAS SOBRE LAJE, NÃO ADERIDO, ACABAMENTO NÃO REFORÇADO, ESPESSURA 6CM. AF_07/2021</t>
  </si>
  <si>
    <t xml:space="preserve"> 14.4 </t>
  </si>
  <si>
    <t xml:space="preserve"> 101735 </t>
  </si>
  <si>
    <t>PISO DE BORRACHA ESPORTIVO, ESPESSURA 15MM, ASSENTADO COM ARGAMASSA. AF_09/2020</t>
  </si>
  <si>
    <t xml:space="preserve"> 15 </t>
  </si>
  <si>
    <t xml:space="preserve"> 15.1 </t>
  </si>
  <si>
    <t xml:space="preserve"> COT-001 </t>
  </si>
  <si>
    <t>PAREDE ESCALADA (2,00 X 1,80)M EM MADEIRA PINUS OU EUCALIPTO TRATADO, COM ACABAMENTO EM VERNIZ FOSCO, REF. MODELO M111 DA LÚDICO PARQUES OU SIMILAR - FORNECIMENTO E MONTAGEM</t>
  </si>
  <si>
    <t xml:space="preserve"> 15.2 </t>
  </si>
  <si>
    <t xml:space="preserve"> COT-002 </t>
  </si>
  <si>
    <t>GANGORRA DUPLA (3,00 X 2,50)M EM MADEIRA PINUS OU EUCALIPTO TRATADO, COM ACABAMENTO EM VERNIZ FOSCO, REF. MODELO M128 DA LÚDICO PARQUES OU SIMILAR - FORNECIMENTO E MONTAGEM</t>
  </si>
  <si>
    <t xml:space="preserve"> 15.3 </t>
  </si>
  <si>
    <t xml:space="preserve"> COT-003 </t>
  </si>
  <si>
    <t>BRINQUEDO (4,00 X 5,00)M EM MADEIRA PINUS OU EUCALIPTO TRATADO, COM ACABAMENTO EM VERNIZ FOSCO, CONTENDO 1 CASINHA, 1 RAMPA DE ACESSO, 1 ESCORREGADOR, 1 ESCADA DE MARINHEIRO E 2 BALANÇOS, REF. MODELO M220 DA LÚDICO PARQUES OU SIMILAR</t>
  </si>
  <si>
    <t xml:space="preserve"> 15.4 </t>
  </si>
  <si>
    <t xml:space="preserve"> COT-006 </t>
  </si>
  <si>
    <t>BALANÇO DUPLO (1,50 X 3,00)M EM MADEIRA PINUS OU EUCALIPTO TRATADO, COM ACABAMENTO EM VERNIZ FOSCO, REF. MODELO M117 DA LÚDICO PARQUES OU SIMILAR - FORNECIMENTO E MONTAGEM</t>
  </si>
  <si>
    <t xml:space="preserve"> 15.5 </t>
  </si>
  <si>
    <t xml:space="preserve"> COT-004 </t>
  </si>
  <si>
    <t>BANCO FIXO (0,70 X 1,50)M EM MADEIRA PINUS OU EUCALIPTO TRATADO, COM ACABAMENTO EM VERNIZ FOSCO, REF. MODELO M312 DA LÚDICO PARQUES OU SIMILAR - FORNECIMENTO E MONTAGEM</t>
  </si>
  <si>
    <t xml:space="preserve"> 15.6 </t>
  </si>
  <si>
    <t xml:space="preserve"> COT-005 </t>
  </si>
  <si>
    <t>CESTO DE LIXO (0,60 X 0,60)M EM MADEIRA PINUS OU EUCALIPTO TRATADO, COM ACABAMENTO EM VERNIZ FOSCO, REF. MODELO M313 DA LÚDICO PARQUES OU SIMILAR - FORNECIMENTO E MONTAGEM</t>
  </si>
  <si>
    <t xml:space="preserve"> 16 </t>
  </si>
  <si>
    <t xml:space="preserve"> 16.1 </t>
  </si>
  <si>
    <t xml:space="preserve"> 16.2 </t>
  </si>
  <si>
    <t xml:space="preserve"> 16.3 </t>
  </si>
  <si>
    <t xml:space="preserve"> 17 </t>
  </si>
  <si>
    <t xml:space="preserve"> 17.1 </t>
  </si>
  <si>
    <t xml:space="preserve"> 102494 </t>
  </si>
  <si>
    <t>PINTURA DE PISO COM TINTA EPÓXI, APLICAÇÃO MANUAL, 2 DEMÃOS, INCLUSO PRIMER EPÓXI. AF_05/2021</t>
  </si>
  <si>
    <t xml:space="preserve"> 17.2 </t>
  </si>
  <si>
    <t xml:space="preserve"> 102506 </t>
  </si>
  <si>
    <t>PINTURA DE DEMARCAÇÃO DE QUADRA POLIESPORTIVA COM TINTA EPÓXI, E = 5 CM, APLICAÇÃO MANUAL. AF_05/2021</t>
  </si>
  <si>
    <t xml:space="preserve"> 18 </t>
  </si>
  <si>
    <t xml:space="preserve"> 18.1 </t>
  </si>
  <si>
    <t xml:space="preserve"> 18.2 </t>
  </si>
  <si>
    <t xml:space="preserve"> 18.3 </t>
  </si>
  <si>
    <t xml:space="preserve"> C009 </t>
  </si>
  <si>
    <t xml:space="preserve"> 18.4 </t>
  </si>
  <si>
    <t xml:space="preserve"> 94279 </t>
  </si>
  <si>
    <t>ASSENTAMENTO DE GUIA (MEIO-FIO) EM TRECHO RETO, CONFECCIONADA EM CONCRETO PRÉ-FABRICADO, DIMENSÕES 39X6,5X6,5X19 CM (COMPRIMENTO X BASE INFERIOR X BASE SUPERIOR X ALTURA), PARA DELIMITAÇÃO DE JARDINS, PRAÇAS OU PASSEIOS. AF_01/2024</t>
  </si>
  <si>
    <t xml:space="preserve"> 18.5 </t>
  </si>
  <si>
    <t xml:space="preserve"> 103946 </t>
  </si>
  <si>
    <t>PLANTIO DE GRAMA ESMERALDA OU SÃO CARLOS OU CURITIBANA, EM PLACAS. AF_07/2024</t>
  </si>
  <si>
    <t xml:space="preserve"> 19 </t>
  </si>
  <si>
    <t>URBANIZAÇÃO E PAISAGISMO</t>
  </si>
  <si>
    <t xml:space="preserve"> 19.1 </t>
  </si>
  <si>
    <t xml:space="preserve"> 19.2 </t>
  </si>
  <si>
    <t xml:space="preserve"> 19.3 </t>
  </si>
  <si>
    <t>MESA PARA JOGOS (1,00 X 1,00)M COM 4 BANCOS (0,30 X 0,30)M EM MADEIRA PINUS OU EUCALIPTO TRATADO, COM ACABAMENTO EM VERNIZ FOSCO, REF. MODELO M314 DA LÚDICO PARQUES OU SIMILAR - FORNECIMENTO E MONTAGEM</t>
  </si>
  <si>
    <t xml:space="preserve"> 19.4 </t>
  </si>
  <si>
    <t>CONJUNTO MESA (1,00 X 2,00)M E 2 BANCOS (0,30 X 2,00)M EM MADEIRA PINUS OU EUCALIPTO TRATADO, COM ACABAMENTO EM VERNIZ FOSCO, REF. MODELO M315 DA LÚDICO PARQUES OU SIMILAR - FORNECIMENTO E MONTAGEM</t>
  </si>
  <si>
    <t xml:space="preserve"> 19.5 </t>
  </si>
  <si>
    <t xml:space="preserve"> 103315 </t>
  </si>
  <si>
    <t>INSTALAÇÃO DE PERGOLADO DE MADEIRA, EM MAÇARANDUBA, ANGELIM OU EQUIVALENTE DA REGIÃO, FIXADO COM CONCRETO SOBRE SOLO. AF_11/2021</t>
  </si>
  <si>
    <t xml:space="preserve"> 19.6 </t>
  </si>
  <si>
    <t xml:space="preserve"> 98509 </t>
  </si>
  <si>
    <t>PLANTIO DE ARBUSTO OU CERCA VIVA. AF_07/2024</t>
  </si>
  <si>
    <t xml:space="preserve"> 19.7 </t>
  </si>
  <si>
    <t xml:space="preserve"> 98510 </t>
  </si>
  <si>
    <t>PLANTIO DE ÁRVORE ORNAMENTAL COM ALTURA DE MUDA MENOR OU IGUAL A 2,00 M . AF_07/2024</t>
  </si>
  <si>
    <t xml:space="preserve"> 19.8 </t>
  </si>
  <si>
    <t xml:space="preserve"> 98511 </t>
  </si>
  <si>
    <t>PLANTIO DE ÁRVORE ORNAMENTAL COM ALTURA DE MUDA MAIOR QUE 2,00 M E MENOR OU IGUAL A 4,00 M . AF_07/2024</t>
  </si>
  <si>
    <t xml:space="preserve"> 20 </t>
  </si>
  <si>
    <t>INSTALAÇÕES ELÉTRICAS</t>
  </si>
  <si>
    <t xml:space="preserve"> 20.1 </t>
  </si>
  <si>
    <t xml:space="preserve"> C011 </t>
  </si>
  <si>
    <t>ELETRODUTO RÍGIDO SOLDÁVEL, PVC, DN 32 MM (1"), APARENTE - FORNECIMENTO E INSTALAÇÃO</t>
  </si>
  <si>
    <t xml:space="preserve"> 20.2 </t>
  </si>
  <si>
    <t xml:space="preserve"> C012 </t>
  </si>
  <si>
    <t>ELETRODUTO FLEXÍVEL CORRUGADO, PEAD, DN 50 (1 1/2"), PARA REDE ENTERRADA DE DISTRIBUIÇÃO DE ENERGIA ELÉTRICA - FORNECIMENTO E INSTALAÇÃO</t>
  </si>
  <si>
    <t xml:space="preserve"> 20.3 </t>
  </si>
  <si>
    <t xml:space="preserve"> C013 </t>
  </si>
  <si>
    <t>ELETRODUTO FLEXÍVEL CORRUGADO, PEAD, DN 63 (2"), PARA REDE ENTERRADA DE DISTRIBUIÇÃO DE ENERGIA ELÉTRICA - FORNECIMENTO E INSTALAÇÃO</t>
  </si>
  <si>
    <t xml:space="preserve"> 20.4 </t>
  </si>
  <si>
    <t xml:space="preserve"> C014 </t>
  </si>
  <si>
    <t>ELETRODUTO RÍGIDO ROSCÁVEL, PVC, DN 32 MM (1"), APARENTE - FORNECIMENTO E INSTALAÇÃO</t>
  </si>
  <si>
    <t xml:space="preserve"> 20.5 </t>
  </si>
  <si>
    <t xml:space="preserve"> C015 </t>
  </si>
  <si>
    <t>CURVA LONGA 90 GRAUS PARA ELETRODUTO, PVC, ROSCÁVEL, DN 32 MM (1") - FORNECIMENTO E INSTALAÇÃO</t>
  </si>
  <si>
    <t xml:space="preserve"> 20.6 </t>
  </si>
  <si>
    <t xml:space="preserve"> C016 </t>
  </si>
  <si>
    <t>CABO DE COBRE FLEXÍVEL ISOLADO, 2,5 MM², ANTI-CHAMA 0,6/1,0 KV - FORNECIMENTO E INSTALAÇÃO</t>
  </si>
  <si>
    <t xml:space="preserve"> 20.7 </t>
  </si>
  <si>
    <t xml:space="preserve"> C017 </t>
  </si>
  <si>
    <t>CABO DE COBRE FLEXÍVEL ISOLADO, 4 MM², ANTI-CHAMA 0,6/1,0 KV - FORNECIMENTO E INSTALAÇÃO</t>
  </si>
  <si>
    <t xml:space="preserve"> 20.8 </t>
  </si>
  <si>
    <t xml:space="preserve"> C018 </t>
  </si>
  <si>
    <t>CABO DE COBRE FLEXÍVEL ISOLADO, 6 MM², ANTI-CHAMA 0,6/1,0 KV - FORNECIMENTO E INSTALAÇÃO</t>
  </si>
  <si>
    <t xml:space="preserve"> 20.9 </t>
  </si>
  <si>
    <t xml:space="preserve"> C019 </t>
  </si>
  <si>
    <t>CABO DE COBRE FLEXÍVEL ISOLADO, 10 MM², ANTI-CHAMA 0,6/1,0 KV - FORNECIMENTO E INSTALAÇÃO</t>
  </si>
  <si>
    <t xml:space="preserve"> 20.10 </t>
  </si>
  <si>
    <t xml:space="preserve"> C020 </t>
  </si>
  <si>
    <t>CABO DE COBRE FLEXÍVEL ISOLADO, 16 MM², ANTI-CHAMA 0,6/1,0 KV - FORNECIMENTO E INSTALAÇÃO</t>
  </si>
  <si>
    <t xml:space="preserve"> 20.11 </t>
  </si>
  <si>
    <t xml:space="preserve"> C021 </t>
  </si>
  <si>
    <t>CONDULETE DE ALUMÍNIO, TIPO C, PARA ELETRODUTO DE PVC DN 32 MM (1"), APARENTE - FORNECIMENTO E INSTALAÇÃO</t>
  </si>
  <si>
    <t xml:space="preserve"> 20.12 </t>
  </si>
  <si>
    <t xml:space="preserve"> C022 </t>
  </si>
  <si>
    <t>CONDULETE DE ALUMÍNIO, TIPO E, PARA ELETRODUTO DE PVC DN 32 MM (1"), APARENTE - FORNECIMENTO E INSTALAÇÃO</t>
  </si>
  <si>
    <t xml:space="preserve"> 20.13 </t>
  </si>
  <si>
    <t xml:space="preserve"> C023 </t>
  </si>
  <si>
    <t>CONDULETE DE ALUMÍNIO, TIPO T, PARA ELETRODUTO DE PVC DN 32 MM (1"), APARENTE - FORNECIMENTO E INSTALAÇÃO</t>
  </si>
  <si>
    <t xml:space="preserve"> 20.14 </t>
  </si>
  <si>
    <t xml:space="preserve"> C024 </t>
  </si>
  <si>
    <t>ENTRADA DE ENERGIA ELÉTRICA, AÉREA, TRIFÁSICA, COM CAIXA DE SOBREPOR, CABO DE 16 MM2 E DISJUNTOR DIN 70A (NÃO INCLUSO O POSTE DE CONCRETO)</t>
  </si>
  <si>
    <t xml:space="preserve"> 20.15 </t>
  </si>
  <si>
    <t xml:space="preserve"> C025 </t>
  </si>
  <si>
    <t>QUADRO DE DISTRIBUIÇÃO DE ENERGIA EM CHAPA DE AÇO GALVANIZADO, DE EMBUTIR, COM BARRAMENTO TRIFÁSICO, PARA 18 DISJUNTORES DIN 100A - FORNECIMENTO E INSTALAÇÃO</t>
  </si>
  <si>
    <t xml:space="preserve"> 20.16 </t>
  </si>
  <si>
    <t xml:space="preserve"> C026 </t>
  </si>
  <si>
    <t>DISJUNTOR MONOPOLAR TIPO DIN, CORRENTE NOMINAL DE 16A - FORNECIMENTO E INSTALAÇÃO</t>
  </si>
  <si>
    <t xml:space="preserve"> 20.17 </t>
  </si>
  <si>
    <t xml:space="preserve"> C027 </t>
  </si>
  <si>
    <t>DISJUNTOR MONOPOLAR TIPO DIN, CORRENTE NOMINAL DE 20A - FORNECIMENTO E INSTALAÇÃO</t>
  </si>
  <si>
    <t xml:space="preserve"> 20.18 </t>
  </si>
  <si>
    <t xml:space="preserve"> C028 </t>
  </si>
  <si>
    <t>DISJUNTOR TRIPOLAR TIPO DIN, CORRENTE NOMINAL DE 25A - FORNECIMENTO E INSTALAÇÃO</t>
  </si>
  <si>
    <t xml:space="preserve"> 20.19 </t>
  </si>
  <si>
    <t xml:space="preserve"> C029 </t>
  </si>
  <si>
    <t>DISPOSITIVO DE PROTEÇÃO CONTRA SURTO 45 KA, 175 V, TIPO AC - FORNECIMENTO E INSTALAÇÃO</t>
  </si>
  <si>
    <t xml:space="preserve"> 20.20 </t>
  </si>
  <si>
    <t xml:space="preserve"> C030 </t>
  </si>
  <si>
    <t>CORDOALHA DE COBRE NU 50 MM², NÃO ENTERRADA, COM ISOLADOR - FORNECIMENTO E INSTALAÇÃO</t>
  </si>
  <si>
    <t xml:space="preserve"> 20.21 </t>
  </si>
  <si>
    <t xml:space="preserve"> C031 </t>
  </si>
  <si>
    <t>HASTE DE ATERRAMENTO, DIÂMETRO 3/4", COM 3 METROS - FORNECIMENTO E INSTALAÇÃO</t>
  </si>
  <si>
    <t xml:space="preserve"> 20.22 </t>
  </si>
  <si>
    <t xml:space="preserve"> 98111 </t>
  </si>
  <si>
    <t>CAIXA DE INSPEÇÃO PARA ATERRAMENTO, CIRCULAR, EM POLIETILENO, DIÂMETRO INTERNO = 0,3 M. AF_12/2020</t>
  </si>
  <si>
    <t xml:space="preserve"> 20.23 </t>
  </si>
  <si>
    <t xml:space="preserve"> C032 </t>
  </si>
  <si>
    <t>RELÉ FOTOELÉTRICO PARA COMANDO DE ILUMINAÇÃO EXTERNA 1800 W - FORNECIMENTO E INSTALAÇÃO</t>
  </si>
  <si>
    <t xml:space="preserve"> 20.24 </t>
  </si>
  <si>
    <t xml:space="preserve"> C033 </t>
  </si>
  <si>
    <t>REFLETOR EM ALUMÍNIO, DE SUPORTE E ALÇA, COM LÂMPADA EM LED 100W DE POTÊNCIA - FORNECIMENTO E INSTALAÇÃO</t>
  </si>
  <si>
    <t xml:space="preserve"> 20.25 </t>
  </si>
  <si>
    <t xml:space="preserve"> 97886 </t>
  </si>
  <si>
    <t>CAIXA ENTERRADA ELÉTRICA RETANGULAR, EM ALVENARIA COM TIJOLOS CERÂMICOS MACIÇOS, FUNDO COM BRITA, DIMENSÕES INTERNAS: 0,3X0,3X0,3 M. AF_12/2020</t>
  </si>
  <si>
    <t xml:space="preserve"> 20.26 </t>
  </si>
  <si>
    <t xml:space="preserve"> C034 </t>
  </si>
  <si>
    <t>POSTE EM CONCRETO ARMADO SEÇÃO CIRCULAR 200/10, TIPO C-14 COM 3 REFLETORES EM LED 200W FIXADOS EM CRUZETA DE CONCRETO - FORNECIMENTO E INSTALAÇÃO</t>
  </si>
  <si>
    <t xml:space="preserve"> 20.27 </t>
  </si>
  <si>
    <t>POSTE EM CONCRETO ARMADO SEÇÃO CIRCULAR 200/10, TIPO C-14 COM 6 REFLETORES EM LED 200W FIXADOS EM CRUZETA DE CONCRETO - FORNECIMENTO E INSTALAÇÃO</t>
  </si>
  <si>
    <t xml:space="preserve"> 20.28 </t>
  </si>
  <si>
    <t xml:space="preserve"> 332 </t>
  </si>
  <si>
    <t>Poste de concreto duplo T (DT)  9/300 - fornecimento e assentamento</t>
  </si>
  <si>
    <t>un</t>
  </si>
  <si>
    <t xml:space="preserve"> 21 </t>
  </si>
  <si>
    <t>INSTALAÇÕES HIDRÁULICAS</t>
  </si>
  <si>
    <t xml:space="preserve"> 21.1 </t>
  </si>
  <si>
    <t xml:space="preserve"> 89356 </t>
  </si>
  <si>
    <t>TUBO, PVC, SOLDÁVEL, DE 25MM, INSTALADO EM RAMAL OU SUB-RAMAL DE ÁGUA - FORNECIMENTO E INSTALAÇÃO. AF_06/2022</t>
  </si>
  <si>
    <t xml:space="preserve"> 21.2 </t>
  </si>
  <si>
    <t xml:space="preserve"> 89357 </t>
  </si>
  <si>
    <t>TUBO, PVC, SOLDÁVEL, DE 32MM, INSTALADO EM RAMAL OU SUB-RAMAL DE ÁGUA - FORNECIMENTO E INSTALAÇÃO. AF_06/2022</t>
  </si>
  <si>
    <t xml:space="preserve"> 21.3 </t>
  </si>
  <si>
    <t xml:space="preserve"> 89362 </t>
  </si>
  <si>
    <t>JOELHO 90 GRAUS, PVC, SOLDÁVEL, DN 25MM, INSTALADO EM RAMAL OU SUB-RAMAL DE ÁGUA - FORNECIMENTO E INSTALAÇÃO. AF_06/2022</t>
  </si>
  <si>
    <t xml:space="preserve"> 21.4 </t>
  </si>
  <si>
    <t xml:space="preserve"> 89366 </t>
  </si>
  <si>
    <t>JOELHO 90 GRAUS COM BUCHA DE LATÃO, PVC, SOLDÁVEL, DN 25MM, X 3/4 INSTALADO EM RAMAL OU SUB-RAMAL DE ÁGUA - FORNECIMENTO E INSTALAÇÃO. AF_06/2022</t>
  </si>
  <si>
    <t xml:space="preserve"> 21.5 </t>
  </si>
  <si>
    <t xml:space="preserve"> 89364 </t>
  </si>
  <si>
    <t>CURVA 90 GRAUS, PVC, SOLDÁVEL, DN 25MM, INSTALADO EM RAMAL OU SUB-RAMAL DE ÁGUA - FORNECIMENTO E INSTALAÇÃO. AF_06/2022</t>
  </si>
  <si>
    <t xml:space="preserve"> 21.6 </t>
  </si>
  <si>
    <t xml:space="preserve"> 89400 </t>
  </si>
  <si>
    <t>TÊ DE REDUÇÃO, PVC, SOLDÁVEL, DN 32MM X 25MM, INSTALADO EM RAMAL OU SUB-RAMAL DE ÁGUA - FORNECIMENTO E INSTALAÇÃO. AF_06/2022</t>
  </si>
  <si>
    <t xml:space="preserve"> 21.7 </t>
  </si>
  <si>
    <t xml:space="preserve"> 89380 </t>
  </si>
  <si>
    <t>LUVA DE REDUÇÃO, PVC, SOLDÁVEL, DN 32MM X 25MM, INSTALADO EM RAMAL OU SUB-RAMAL DE ÁGUA - FORNECIMENTO E INSTALAÇÃO. AF_06/2022</t>
  </si>
  <si>
    <t xml:space="preserve"> 21.8 </t>
  </si>
  <si>
    <t xml:space="preserve"> 86913 </t>
  </si>
  <si>
    <t>TORNEIRA CROMADA 1/2" OU 3/4" PARA TANQUE, PADRÃO POPULAR - FORNECIMENTO E INSTALAÇÃO. AF_01/2020</t>
  </si>
  <si>
    <t xml:space="preserve"> 22 </t>
  </si>
  <si>
    <t>DRENAGEM</t>
  </si>
  <si>
    <t xml:space="preserve"> 22.1 </t>
  </si>
  <si>
    <t xml:space="preserve"> 89512 </t>
  </si>
  <si>
    <t>TUBO PVC, SÉRIE R, ÁGUA PLUVIAL, DN 100 MM, FORNECIDO E INSTALADO EM RAMAL DE ENCAMINHAMENTO. AF_06/2022</t>
  </si>
  <si>
    <t xml:space="preserve"> 22.2 </t>
  </si>
  <si>
    <t xml:space="preserve"> 102711 </t>
  </si>
  <si>
    <t>JUNÇÃO DUPLA DE PVC, SÉRIE NORMAL, PARA ESGOTO PREDIAL, DN 100 X 100 X 100 MM, INSTALADA EM DRENO - FORNECIMENTO E INSTALAÇÃO. AF_07/2021</t>
  </si>
  <si>
    <t xml:space="preserve"> 22.3 </t>
  </si>
  <si>
    <t>CAIXA ENTERRADA RETANGULAR, EM ALVENARIA COM BLOCOS DE CONCRETO, TAMPA EM CONCRETO COM GRELHA, DIMENSÕES INTERNAS: 0,8X0,6X0,5 M PARA REDE DE DRENAGEM</t>
  </si>
  <si>
    <t xml:space="preserve"> 22.4 </t>
  </si>
  <si>
    <t>DRENO ESPINHA DE PEIXE (SEÇÃO 0,40 X 0,20 M), COM TUBO DE PEAD CORRUGADO PERFURADO, DN 100 MM, ENCHIMENTO COM BRITA, ENVOLVIDO COM MANTA GEOTÊXTIL, INCLUSIVE CONEXÕES</t>
  </si>
  <si>
    <t xml:space="preserve"> 23 </t>
  </si>
  <si>
    <t>SERVIÇOS COMPLEMENTARES</t>
  </si>
  <si>
    <t xml:space="preserve"> 23.1 </t>
  </si>
  <si>
    <t xml:space="preserve"> 100984 </t>
  </si>
  <si>
    <t>CARGA, MANOBRA E DESCARGA DE ENTULHO EM CAMINHÃO BASCULANTE 18 M³ - CARGA COM ESCAVADEIRA HIDRÁULICA (CAÇAMBA DE 0,80 M³ / 111 HP) E DESCARGA LIVRE (UNIDADE: M3). AF_07/2020</t>
  </si>
  <si>
    <t xml:space="preserve"> 23.2 </t>
  </si>
  <si>
    <t xml:space="preserve"> 95877 </t>
  </si>
  <si>
    <t>TRANSPORTE COM CAMINHÃO BASCULANTE DE 18 M³, EM VIA URBANA PAVIMENTADA, DMT ATÉ 30 KM (UNIDADE: M3XKM). AF_07/2020</t>
  </si>
  <si>
    <t xml:space="preserve"> 23.3 </t>
  </si>
  <si>
    <t xml:space="preserve"> 55.01.020 </t>
  </si>
  <si>
    <t>LIMPEZA FINAL DA OBRA</t>
  </si>
  <si>
    <t xml:space="preserve">C035 </t>
  </si>
  <si>
    <t>CPU</t>
  </si>
  <si>
    <t xml:space="preserve"> C010</t>
  </si>
  <si>
    <t xml:space="preserve"> COT-007</t>
  </si>
  <si>
    <t xml:space="preserve"> COT-008</t>
  </si>
  <si>
    <t>IMPLANTAÇÃO GERAL</t>
  </si>
  <si>
    <t>II</t>
  </si>
  <si>
    <t>CAMPO DE FUTEBOL</t>
  </si>
  <si>
    <t>I</t>
  </si>
  <si>
    <t>III</t>
  </si>
  <si>
    <t>MEIA QUADRA</t>
  </si>
  <si>
    <t>PARQUINHO INFANTIL</t>
  </si>
  <si>
    <t>IV</t>
  </si>
  <si>
    <t xml:space="preserve">V </t>
  </si>
  <si>
    <t>PISTA DE CAMINHADA</t>
  </si>
  <si>
    <t xml:space="preserve">VI </t>
  </si>
  <si>
    <t>VII</t>
  </si>
  <si>
    <t>SERVIÇOS INICIAIS</t>
  </si>
  <si>
    <t>________________________________</t>
  </si>
  <si>
    <t>Data</t>
  </si>
  <si>
    <t>CONTRATANTE</t>
  </si>
  <si>
    <t>OBJETO</t>
  </si>
  <si>
    <t>LOCAL</t>
  </si>
  <si>
    <t xml:space="preserve">BANCOS </t>
  </si>
  <si>
    <t>ENCARGOS SOCIAIS</t>
  </si>
  <si>
    <t>PREFEITURA MUNICIPAL DE ITARARÉ</t>
  </si>
  <si>
    <t>ESPAÇO ESPORTIVO COMUNITÁRIO - NOVO HORIZONTE - CR 986669</t>
  </si>
  <si>
    <t>Avenida Luiz Gianizella Netto, S/N, CEP 18.466-302   - Vila Novo Horizonte</t>
  </si>
  <si>
    <t>SINAPI - 12/2025 - São Paulo, CPOS/CDHU - 01/2026 - São Paulo, FDE - 07/2025 - São Paulo, ORSE - 11/2025 - Sergipe, SEINFRA - 028 - Ceará</t>
  </si>
  <si>
    <t>Desonerado: embutido nos preços unitário dos insumos de mão de obra, de acordo com as bases.</t>
  </si>
  <si>
    <t>Secretaria de Desenvolvimento Municipal</t>
  </si>
  <si>
    <t>Coordenadoria de Engenharia e Obras</t>
  </si>
  <si>
    <t>CNPJ: 46.634.390/0001-52</t>
  </si>
  <si>
    <t>Rua XV de Novembro, nº 83 - Centro</t>
  </si>
  <si>
    <t>Telefone: (15) 3532-8000 / e-mail: engenharia@itarare.sp.gov.br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</si>
</sst>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%"/>
  </numFmts>
  <fonts count="24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55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16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righ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164" fontId="8" fillId="3" borderId="1" xfId="0" applyNumberFormat="1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right" vertical="top" wrapText="1"/>
    </xf>
    <xf numFmtId="4" fontId="12" fillId="0" borderId="5" xfId="0" applyNumberFormat="1" applyFont="1" applyBorder="1" applyAlignment="1">
      <alignment horizontal="right" vertical="top" wrapText="1"/>
    </xf>
    <xf numFmtId="164" fontId="13" fillId="0" borderId="5" xfId="0" applyNumberFormat="1" applyFont="1" applyBorder="1" applyAlignment="1">
      <alignment horizontal="right" vertical="top" wrapText="1"/>
    </xf>
    <xf numFmtId="17" fontId="19" fillId="0" borderId="1" xfId="0" applyNumberFormat="1" applyFont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0" fontId="14" fillId="0" borderId="10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indent="1"/>
    </xf>
    <xf numFmtId="4" fontId="15" fillId="0" borderId="1" xfId="0" applyNumberFormat="1" applyFont="1" applyBorder="1" applyAlignment="1">
      <alignment horizontal="left" vertical="center" wrapText="1" indent="1"/>
    </xf>
    <xf numFmtId="164" fontId="16" fillId="0" borderId="1" xfId="0" applyNumberFormat="1" applyFont="1" applyBorder="1" applyAlignment="1">
      <alignment horizontal="left" vertical="center" wrapText="1" inden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22" fillId="0" borderId="0" xfId="0" applyFont="1" applyAlignment="1">
      <alignment horizontal="center" vertical="center"/>
    </xf>
  </cellXfs>
  <cellStyles count="2">
    <cellStyle name="Normal" xfId="0" builtinId="0"/>
    <cellStyle name="Vírgula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160596</xdr:colOff>
      <xdr:row>0</xdr:row>
      <xdr:rowOff>47626</xdr:rowOff>
    </xdr:from>
    <xdr:to>
      <xdr:col>0</xdr:col>
      <xdr:colOff>1343026</xdr:colOff>
      <xdr:row>6</xdr:row>
      <xdr:rowOff>115594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138DEA-DE9F-4493-A40C-49F25752B4F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0596" y="47626"/>
          <a:ext cx="1182430" cy="115381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4"/>
  <sheetViews>
    <sheetView tabSelected="1" showWhiteSpace="0" topLeftCell="A154" zoomScaleNormal="100" workbookViewId="0">
      <selection activeCell="D23" sqref="D23"/>
    </sheetView>
  </sheetViews>
  <sheetFormatPr defaultRowHeight="14.25" x14ac:dyDescent="0.2"/>
  <cols>
    <col min="1" max="1" width="21.375" customWidth="1"/>
    <col min="2" max="2" width="13" bestFit="1" customWidth="1"/>
    <col min="3" max="3" width="13.25" bestFit="1" customWidth="1"/>
    <col min="4" max="4" width="60" bestFit="1" customWidth="1"/>
    <col min="5" max="5" width="8" bestFit="1" customWidth="1"/>
    <col min="6" max="9" width="13" bestFit="1" customWidth="1"/>
    <col min="10" max="11" width="13" customWidth="1"/>
    <col min="12" max="14" width="9" customWidth="1"/>
  </cols>
  <sheetData>
    <row r="1" spans="1:12" x14ac:dyDescent="0.2">
      <c r="A1" s="54" t="s">
        <v>386</v>
      </c>
      <c r="B1" s="54"/>
      <c r="C1" s="54"/>
      <c r="D1" s="54"/>
      <c r="E1" s="54"/>
      <c r="F1" s="54"/>
      <c r="G1" s="54"/>
      <c r="H1" s="54"/>
      <c r="I1" s="54"/>
      <c r="J1" s="54"/>
    </row>
    <row r="2" spans="1:12" x14ac:dyDescent="0.2">
      <c r="A2" s="52" t="s">
        <v>391</v>
      </c>
      <c r="B2" s="52"/>
      <c r="C2" s="52"/>
      <c r="D2" s="52"/>
      <c r="E2" s="52"/>
      <c r="F2" s="52"/>
      <c r="G2" s="52"/>
      <c r="H2" s="52"/>
      <c r="I2" s="52"/>
      <c r="J2" s="52"/>
    </row>
    <row r="3" spans="1:12" x14ac:dyDescent="0.2">
      <c r="A3" s="52" t="s">
        <v>392</v>
      </c>
      <c r="B3" s="52"/>
      <c r="C3" s="52"/>
      <c r="D3" s="52"/>
      <c r="E3" s="52"/>
      <c r="F3" s="52"/>
      <c r="G3" s="52"/>
      <c r="H3" s="52"/>
      <c r="I3" s="52"/>
      <c r="J3" s="52"/>
    </row>
    <row r="4" spans="1:12" x14ac:dyDescent="0.2">
      <c r="A4" s="52" t="s">
        <v>393</v>
      </c>
      <c r="B4" s="52"/>
      <c r="C4" s="52"/>
      <c r="D4" s="52"/>
      <c r="E4" s="52"/>
      <c r="F4" s="52"/>
      <c r="G4" s="52"/>
      <c r="H4" s="52"/>
      <c r="I4" s="52"/>
      <c r="J4" s="52"/>
    </row>
    <row r="5" spans="1:12" x14ac:dyDescent="0.2">
      <c r="A5" s="52" t="s">
        <v>394</v>
      </c>
      <c r="B5" s="52"/>
      <c r="C5" s="52"/>
      <c r="D5" s="52"/>
      <c r="E5" s="52"/>
      <c r="F5" s="52"/>
      <c r="G5" s="52"/>
      <c r="H5" s="52"/>
      <c r="I5" s="52"/>
      <c r="J5" s="52"/>
    </row>
    <row r="6" spans="1:12" x14ac:dyDescent="0.2">
      <c r="A6" s="52" t="s">
        <v>395</v>
      </c>
      <c r="B6" s="52"/>
      <c r="C6" s="52"/>
      <c r="D6" s="52"/>
      <c r="E6" s="52"/>
      <c r="F6" s="52"/>
      <c r="G6" s="52"/>
      <c r="H6" s="52"/>
      <c r="I6" s="52"/>
      <c r="J6" s="52"/>
    </row>
    <row r="7" spans="1: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2" x14ac:dyDescent="0.2">
      <c r="A8" s="26" t="s">
        <v>381</v>
      </c>
      <c r="B8" s="45" t="s">
        <v>386</v>
      </c>
      <c r="C8" s="45"/>
      <c r="D8" s="45"/>
      <c r="E8" s="45"/>
      <c r="F8" s="45"/>
      <c r="G8" s="45"/>
      <c r="H8" s="39" t="s">
        <v>380</v>
      </c>
      <c r="I8" s="39"/>
      <c r="J8" s="32">
        <v>46054</v>
      </c>
    </row>
    <row r="9" spans="1:12" ht="14.25" customHeight="1" x14ac:dyDescent="0.2">
      <c r="A9" s="26" t="s">
        <v>382</v>
      </c>
      <c r="B9" s="45" t="s">
        <v>387</v>
      </c>
      <c r="C9" s="45"/>
      <c r="D9" s="45"/>
      <c r="E9" s="45"/>
      <c r="F9" s="45"/>
      <c r="G9" s="45"/>
      <c r="H9" s="40" t="s">
        <v>0</v>
      </c>
      <c r="I9" s="41"/>
      <c r="J9" s="47">
        <v>1590734.14</v>
      </c>
    </row>
    <row r="10" spans="1:12" x14ac:dyDescent="0.2">
      <c r="A10" s="26" t="s">
        <v>383</v>
      </c>
      <c r="B10" s="45" t="s">
        <v>388</v>
      </c>
      <c r="C10" s="45"/>
      <c r="D10" s="45"/>
      <c r="E10" s="45"/>
      <c r="F10" s="45"/>
      <c r="G10" s="45"/>
      <c r="H10" s="42"/>
      <c r="I10" s="43"/>
      <c r="J10" s="47"/>
    </row>
    <row r="11" spans="1:12" ht="14.25" customHeight="1" x14ac:dyDescent="0.2">
      <c r="A11" s="26" t="s">
        <v>384</v>
      </c>
      <c r="B11" s="45" t="s">
        <v>389</v>
      </c>
      <c r="C11" s="45"/>
      <c r="D11" s="45"/>
      <c r="E11" s="45"/>
      <c r="F11" s="45"/>
      <c r="G11" s="45"/>
      <c r="H11" s="44" t="s">
        <v>1</v>
      </c>
      <c r="I11" s="44"/>
      <c r="J11" s="48">
        <v>0.23</v>
      </c>
    </row>
    <row r="12" spans="1:12" x14ac:dyDescent="0.2">
      <c r="A12" s="26" t="s">
        <v>385</v>
      </c>
      <c r="B12" s="46" t="s">
        <v>390</v>
      </c>
      <c r="C12" s="46"/>
      <c r="D12" s="46"/>
      <c r="E12" s="46"/>
      <c r="F12" s="46"/>
      <c r="G12" s="46"/>
      <c r="H12" s="44"/>
      <c r="I12" s="44"/>
      <c r="J12" s="48"/>
    </row>
    <row r="13" spans="1:12" ht="20.100000000000001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2" ht="30" customHeight="1" x14ac:dyDescent="0.2">
      <c r="A14" s="23" t="s">
        <v>2</v>
      </c>
      <c r="B14" s="24" t="s">
        <v>3</v>
      </c>
      <c r="C14" s="23" t="s">
        <v>4</v>
      </c>
      <c r="D14" s="23" t="s">
        <v>5</v>
      </c>
      <c r="E14" s="25" t="s">
        <v>6</v>
      </c>
      <c r="F14" s="24" t="s">
        <v>7</v>
      </c>
      <c r="G14" s="24" t="s">
        <v>8</v>
      </c>
      <c r="H14" s="24" t="s">
        <v>9</v>
      </c>
      <c r="I14" s="24" t="s">
        <v>10</v>
      </c>
      <c r="J14" s="24" t="s">
        <v>11</v>
      </c>
    </row>
    <row r="15" spans="1:12" ht="24.95" customHeight="1" x14ac:dyDescent="0.2">
      <c r="A15" s="21" t="s">
        <v>369</v>
      </c>
      <c r="B15" s="22"/>
      <c r="C15" s="21"/>
      <c r="D15" s="34" t="s">
        <v>14</v>
      </c>
      <c r="E15" s="34"/>
      <c r="F15" s="34"/>
      <c r="G15" s="34"/>
      <c r="H15" s="34"/>
      <c r="I15" s="34"/>
      <c r="J15" s="34"/>
    </row>
    <row r="16" spans="1:12" ht="24" customHeight="1" x14ac:dyDescent="0.2">
      <c r="A16" s="12" t="s">
        <v>12</v>
      </c>
      <c r="B16" s="12" t="s">
        <v>13</v>
      </c>
      <c r="C16" s="12"/>
      <c r="D16" s="12" t="s">
        <v>378</v>
      </c>
      <c r="E16" s="13"/>
      <c r="F16" s="14">
        <v>1</v>
      </c>
      <c r="G16" s="14" t="s">
        <v>15</v>
      </c>
      <c r="H16" s="15">
        <f>I17 + I18 + I19 + I20</f>
        <v>0</v>
      </c>
      <c r="I16" s="15">
        <f t="shared" ref="I16:I46" si="0">TRUNC(F16 * H16,2)</f>
        <v>0</v>
      </c>
      <c r="J16" s="16">
        <f>I16 / J9</f>
        <v>0</v>
      </c>
      <c r="L16">
        <v>1.23</v>
      </c>
    </row>
    <row r="17" spans="1:12" ht="26.1" customHeight="1" x14ac:dyDescent="0.2">
      <c r="A17" s="6" t="s">
        <v>16</v>
      </c>
      <c r="B17" s="6" t="s">
        <v>17</v>
      </c>
      <c r="C17" s="6" t="s">
        <v>18</v>
      </c>
      <c r="D17" s="6" t="s">
        <v>19</v>
      </c>
      <c r="E17" s="7" t="s">
        <v>20</v>
      </c>
      <c r="F17" s="8">
        <v>6</v>
      </c>
      <c r="G17" s="9">
        <v>0</v>
      </c>
      <c r="H17" s="9">
        <f>ROUND(G17*L17,2)</f>
        <v>0</v>
      </c>
      <c r="I17" s="9">
        <f>ROUND(F17*H17,2)</f>
        <v>0</v>
      </c>
      <c r="J17" s="10">
        <f>I17 / J9</f>
        <v>0</v>
      </c>
      <c r="L17">
        <v>1.23</v>
      </c>
    </row>
    <row r="18" spans="1:12" ht="26.1" customHeight="1" x14ac:dyDescent="0.2">
      <c r="A18" s="6" t="s">
        <v>21</v>
      </c>
      <c r="B18" s="6" t="s">
        <v>22</v>
      </c>
      <c r="C18" s="6" t="s">
        <v>23</v>
      </c>
      <c r="D18" s="6" t="s">
        <v>24</v>
      </c>
      <c r="E18" s="7" t="s">
        <v>20</v>
      </c>
      <c r="F18" s="8">
        <v>3000</v>
      </c>
      <c r="G18" s="9">
        <v>0</v>
      </c>
      <c r="H18" s="9">
        <f t="shared" ref="H18:H20" si="1">ROUND(G18*L18,2)</f>
        <v>0</v>
      </c>
      <c r="I18" s="9">
        <f t="shared" ref="I18:I20" si="2">ROUND(F18*H18,2)</f>
        <v>0</v>
      </c>
      <c r="J18" s="10">
        <f>I18 / J9</f>
        <v>0</v>
      </c>
      <c r="L18">
        <v>1.23</v>
      </c>
    </row>
    <row r="19" spans="1:12" ht="51.95" customHeight="1" x14ac:dyDescent="0.2">
      <c r="A19" s="6" t="s">
        <v>25</v>
      </c>
      <c r="B19" s="6" t="s">
        <v>26</v>
      </c>
      <c r="C19" s="6" t="s">
        <v>27</v>
      </c>
      <c r="D19" s="6" t="s">
        <v>28</v>
      </c>
      <c r="E19" s="7" t="s">
        <v>29</v>
      </c>
      <c r="F19" s="8">
        <v>200</v>
      </c>
      <c r="G19" s="9">
        <v>0</v>
      </c>
      <c r="H19" s="9">
        <f t="shared" si="1"/>
        <v>0</v>
      </c>
      <c r="I19" s="9">
        <f t="shared" si="2"/>
        <v>0</v>
      </c>
      <c r="J19" s="10">
        <f>I19 / J9</f>
        <v>0</v>
      </c>
      <c r="L19">
        <v>1.23</v>
      </c>
    </row>
    <row r="20" spans="1:12" ht="39" customHeight="1" x14ac:dyDescent="0.2">
      <c r="A20" s="27" t="s">
        <v>30</v>
      </c>
      <c r="B20" s="27" t="s">
        <v>31</v>
      </c>
      <c r="C20" s="27" t="s">
        <v>27</v>
      </c>
      <c r="D20" s="27" t="s">
        <v>32</v>
      </c>
      <c r="E20" s="28" t="s">
        <v>33</v>
      </c>
      <c r="F20" s="29">
        <v>600</v>
      </c>
      <c r="G20" s="30">
        <v>0</v>
      </c>
      <c r="H20" s="9">
        <f t="shared" si="1"/>
        <v>0</v>
      </c>
      <c r="I20" s="9">
        <f t="shared" si="2"/>
        <v>0</v>
      </c>
      <c r="J20" s="31">
        <f>I20 / J9</f>
        <v>0</v>
      </c>
      <c r="L20">
        <v>1.23</v>
      </c>
    </row>
    <row r="21" spans="1:12" ht="24" customHeight="1" x14ac:dyDescent="0.2">
      <c r="A21" s="1" t="s">
        <v>34</v>
      </c>
      <c r="B21" s="1" t="s">
        <v>13</v>
      </c>
      <c r="C21" s="1"/>
      <c r="D21" s="1" t="s">
        <v>35</v>
      </c>
      <c r="E21" s="2"/>
      <c r="F21" s="3">
        <v>1</v>
      </c>
      <c r="G21" s="3" t="s">
        <v>15</v>
      </c>
      <c r="H21" s="4">
        <f>I22 + I23 + I24 + I25</f>
        <v>0</v>
      </c>
      <c r="I21" s="4">
        <f t="shared" si="0"/>
        <v>0</v>
      </c>
      <c r="J21" s="5">
        <f>I21 / J9</f>
        <v>0</v>
      </c>
      <c r="L21">
        <v>1.23</v>
      </c>
    </row>
    <row r="22" spans="1:12" ht="51.95" customHeight="1" x14ac:dyDescent="0.2">
      <c r="A22" s="6" t="s">
        <v>36</v>
      </c>
      <c r="B22" s="6" t="s">
        <v>26</v>
      </c>
      <c r="C22" s="6" t="s">
        <v>27</v>
      </c>
      <c r="D22" s="6" t="s">
        <v>28</v>
      </c>
      <c r="E22" s="7" t="s">
        <v>29</v>
      </c>
      <c r="F22" s="8">
        <v>555.21</v>
      </c>
      <c r="G22" s="9">
        <v>0</v>
      </c>
      <c r="H22" s="9">
        <f>ROUND(G22*L22,2)</f>
        <v>0</v>
      </c>
      <c r="I22" s="9">
        <f>ROUND(F22*H22,2)</f>
        <v>0</v>
      </c>
      <c r="J22" s="10">
        <f>I22 / J9</f>
        <v>0</v>
      </c>
      <c r="L22">
        <v>1.23</v>
      </c>
    </row>
    <row r="23" spans="1:12" ht="39" customHeight="1" x14ac:dyDescent="0.2">
      <c r="A23" s="6" t="s">
        <v>37</v>
      </c>
      <c r="B23" s="6" t="s">
        <v>31</v>
      </c>
      <c r="C23" s="6" t="s">
        <v>27</v>
      </c>
      <c r="D23" s="6" t="s">
        <v>32</v>
      </c>
      <c r="E23" s="7" t="s">
        <v>33</v>
      </c>
      <c r="F23" s="8">
        <v>1665.63</v>
      </c>
      <c r="G23" s="9">
        <v>0</v>
      </c>
      <c r="H23" s="9">
        <f t="shared" ref="H23:H25" si="3">ROUND(G23*L23,2)</f>
        <v>0</v>
      </c>
      <c r="I23" s="9">
        <f t="shared" ref="I23:I25" si="4">ROUND(F23*H23,2)</f>
        <v>0</v>
      </c>
      <c r="J23" s="10">
        <f>I23 / J9</f>
        <v>0</v>
      </c>
      <c r="L23">
        <v>1.23</v>
      </c>
    </row>
    <row r="24" spans="1:12" ht="26.1" customHeight="1" x14ac:dyDescent="0.2">
      <c r="A24" s="6" t="s">
        <v>38</v>
      </c>
      <c r="B24" s="6" t="s">
        <v>39</v>
      </c>
      <c r="C24" s="6" t="s">
        <v>40</v>
      </c>
      <c r="D24" s="6" t="s">
        <v>41</v>
      </c>
      <c r="E24" s="7" t="s">
        <v>29</v>
      </c>
      <c r="F24" s="8">
        <v>958.23</v>
      </c>
      <c r="G24" s="9">
        <v>0</v>
      </c>
      <c r="H24" s="9">
        <f t="shared" si="3"/>
        <v>0</v>
      </c>
      <c r="I24" s="9">
        <f t="shared" si="4"/>
        <v>0</v>
      </c>
      <c r="J24" s="10">
        <f>I24 / J9</f>
        <v>0</v>
      </c>
      <c r="L24">
        <v>1.23</v>
      </c>
    </row>
    <row r="25" spans="1:12" ht="26.1" customHeight="1" x14ac:dyDescent="0.2">
      <c r="A25" s="6" t="s">
        <v>42</v>
      </c>
      <c r="B25" s="6" t="s">
        <v>43</v>
      </c>
      <c r="C25" s="6" t="s">
        <v>40</v>
      </c>
      <c r="D25" s="6" t="s">
        <v>44</v>
      </c>
      <c r="E25" s="7" t="s">
        <v>29</v>
      </c>
      <c r="F25" s="8">
        <v>881.99</v>
      </c>
      <c r="G25" s="9">
        <v>0</v>
      </c>
      <c r="H25" s="9">
        <f t="shared" si="3"/>
        <v>0</v>
      </c>
      <c r="I25" s="9">
        <f t="shared" si="4"/>
        <v>0</v>
      </c>
      <c r="J25" s="10">
        <f>I25 / J9</f>
        <v>0</v>
      </c>
      <c r="L25">
        <v>1.23</v>
      </c>
    </row>
    <row r="26" spans="1:12" ht="24.95" customHeight="1" x14ac:dyDescent="0.2">
      <c r="A26" s="19" t="s">
        <v>367</v>
      </c>
      <c r="B26" s="20"/>
      <c r="C26" s="20"/>
      <c r="D26" s="35" t="s">
        <v>368</v>
      </c>
      <c r="E26" s="36"/>
      <c r="F26" s="36"/>
      <c r="G26" s="36"/>
      <c r="H26" s="36"/>
      <c r="I26" s="36"/>
      <c r="J26" s="37"/>
      <c r="L26">
        <v>1.23</v>
      </c>
    </row>
    <row r="27" spans="1:12" ht="24" customHeight="1" x14ac:dyDescent="0.2">
      <c r="A27" s="12" t="s">
        <v>45</v>
      </c>
      <c r="B27" s="12" t="s">
        <v>13</v>
      </c>
      <c r="C27" s="12"/>
      <c r="D27" s="12" t="s">
        <v>46</v>
      </c>
      <c r="E27" s="13"/>
      <c r="F27" s="14">
        <v>1</v>
      </c>
      <c r="G27" s="14" t="s">
        <v>15</v>
      </c>
      <c r="H27" s="15">
        <f>I28 + I29 + I30 + I31</f>
        <v>0</v>
      </c>
      <c r="I27" s="15">
        <f t="shared" si="0"/>
        <v>0</v>
      </c>
      <c r="J27" s="16">
        <f>I27 / J9</f>
        <v>0</v>
      </c>
      <c r="L27">
        <v>1.23</v>
      </c>
    </row>
    <row r="28" spans="1:12" ht="26.1" customHeight="1" x14ac:dyDescent="0.2">
      <c r="A28" s="6" t="s">
        <v>47</v>
      </c>
      <c r="B28" s="6" t="s">
        <v>48</v>
      </c>
      <c r="C28" s="6" t="s">
        <v>27</v>
      </c>
      <c r="D28" s="6" t="s">
        <v>49</v>
      </c>
      <c r="E28" s="7" t="s">
        <v>29</v>
      </c>
      <c r="F28" s="8">
        <v>26</v>
      </c>
      <c r="G28" s="9">
        <v>0</v>
      </c>
      <c r="H28" s="9">
        <f>ROUND(G28*L28,2)</f>
        <v>0</v>
      </c>
      <c r="I28" s="9">
        <f>ROUND(F28*H28,2)</f>
        <v>0</v>
      </c>
      <c r="J28" s="10">
        <f>I28 / J9</f>
        <v>0</v>
      </c>
      <c r="L28">
        <v>1.23</v>
      </c>
    </row>
    <row r="29" spans="1:12" ht="39" customHeight="1" x14ac:dyDescent="0.2">
      <c r="A29" s="6" t="s">
        <v>50</v>
      </c>
      <c r="B29" s="6" t="s">
        <v>51</v>
      </c>
      <c r="C29" s="6" t="s">
        <v>27</v>
      </c>
      <c r="D29" s="6" t="s">
        <v>52</v>
      </c>
      <c r="E29" s="7" t="s">
        <v>20</v>
      </c>
      <c r="F29" s="8">
        <v>104</v>
      </c>
      <c r="G29" s="9">
        <v>0</v>
      </c>
      <c r="H29" s="9">
        <f t="shared" ref="H29:H31" si="5">ROUND(G29*L29,2)</f>
        <v>0</v>
      </c>
      <c r="I29" s="9">
        <f t="shared" ref="I29:I31" si="6">ROUND(F29*H29,2)</f>
        <v>0</v>
      </c>
      <c r="J29" s="10">
        <f>I29 / J9</f>
        <v>0</v>
      </c>
      <c r="L29">
        <v>1.23</v>
      </c>
    </row>
    <row r="30" spans="1:12" ht="39" customHeight="1" x14ac:dyDescent="0.2">
      <c r="A30" s="6" t="s">
        <v>53</v>
      </c>
      <c r="B30" s="6" t="s">
        <v>54</v>
      </c>
      <c r="C30" s="6" t="s">
        <v>27</v>
      </c>
      <c r="D30" s="6" t="s">
        <v>55</v>
      </c>
      <c r="E30" s="7" t="s">
        <v>20</v>
      </c>
      <c r="F30" s="8">
        <v>62.4</v>
      </c>
      <c r="G30" s="9">
        <v>0</v>
      </c>
      <c r="H30" s="9">
        <f t="shared" si="5"/>
        <v>0</v>
      </c>
      <c r="I30" s="9">
        <f t="shared" si="6"/>
        <v>0</v>
      </c>
      <c r="J30" s="10">
        <f>I30 / J9</f>
        <v>0</v>
      </c>
      <c r="L30">
        <v>1.23</v>
      </c>
    </row>
    <row r="31" spans="1:12" ht="39" customHeight="1" x14ac:dyDescent="0.2">
      <c r="A31" s="6" t="s">
        <v>56</v>
      </c>
      <c r="B31" s="6" t="s">
        <v>57</v>
      </c>
      <c r="C31" s="6" t="s">
        <v>27</v>
      </c>
      <c r="D31" s="6" t="s">
        <v>58</v>
      </c>
      <c r="E31" s="7" t="s">
        <v>20</v>
      </c>
      <c r="F31" s="8">
        <v>43.7</v>
      </c>
      <c r="G31" s="9">
        <v>0</v>
      </c>
      <c r="H31" s="9">
        <f t="shared" si="5"/>
        <v>0</v>
      </c>
      <c r="I31" s="9">
        <f t="shared" si="6"/>
        <v>0</v>
      </c>
      <c r="J31" s="10">
        <f>I31 / J9</f>
        <v>0</v>
      </c>
      <c r="L31">
        <v>1.23</v>
      </c>
    </row>
    <row r="32" spans="1:12" ht="24" customHeight="1" x14ac:dyDescent="0.2">
      <c r="A32" s="12" t="s">
        <v>59</v>
      </c>
      <c r="B32" s="12" t="s">
        <v>13</v>
      </c>
      <c r="C32" s="12"/>
      <c r="D32" s="12" t="s">
        <v>60</v>
      </c>
      <c r="E32" s="13"/>
      <c r="F32" s="14">
        <v>1</v>
      </c>
      <c r="G32" s="14"/>
      <c r="H32" s="15">
        <f>I33 + I34 + I35 + I36 + I37 + I38 + I39</f>
        <v>0</v>
      </c>
      <c r="I32" s="15">
        <f t="shared" si="0"/>
        <v>0</v>
      </c>
      <c r="J32" s="16">
        <f>I32 / J9</f>
        <v>0</v>
      </c>
      <c r="L32">
        <v>1.23</v>
      </c>
    </row>
    <row r="33" spans="1:12" ht="39" customHeight="1" x14ac:dyDescent="0.2">
      <c r="A33" s="6" t="s">
        <v>61</v>
      </c>
      <c r="B33" s="6" t="s">
        <v>62</v>
      </c>
      <c r="C33" s="6" t="s">
        <v>27</v>
      </c>
      <c r="D33" s="6" t="s">
        <v>63</v>
      </c>
      <c r="E33" s="7" t="s">
        <v>20</v>
      </c>
      <c r="F33" s="8">
        <v>1450</v>
      </c>
      <c r="G33" s="9">
        <v>0</v>
      </c>
      <c r="H33" s="9">
        <f>ROUND(G33*L33,2)</f>
        <v>0</v>
      </c>
      <c r="I33" s="9">
        <f>ROUND(F33*H33,2)</f>
        <v>0</v>
      </c>
      <c r="J33" s="10">
        <f>I33 / J9</f>
        <v>0</v>
      </c>
      <c r="L33">
        <v>1.23</v>
      </c>
    </row>
    <row r="34" spans="1:12" ht="26.1" customHeight="1" x14ac:dyDescent="0.2">
      <c r="A34" s="6" t="s">
        <v>64</v>
      </c>
      <c r="B34" s="6" t="s">
        <v>65</v>
      </c>
      <c r="C34" s="6" t="s">
        <v>362</v>
      </c>
      <c r="D34" s="6" t="s">
        <v>66</v>
      </c>
      <c r="E34" s="7" t="s">
        <v>67</v>
      </c>
      <c r="F34" s="8">
        <v>140</v>
      </c>
      <c r="G34" s="9">
        <v>0</v>
      </c>
      <c r="H34" s="9">
        <f t="shared" ref="H34:H39" si="7">ROUND(G34*L34,2)</f>
        <v>0</v>
      </c>
      <c r="I34" s="9">
        <f t="shared" ref="I34:I39" si="8">ROUND(F34*H34,2)</f>
        <v>0</v>
      </c>
      <c r="J34" s="10">
        <f>I34 / J9</f>
        <v>0</v>
      </c>
      <c r="L34">
        <v>1.23</v>
      </c>
    </row>
    <row r="35" spans="1:12" ht="26.1" customHeight="1" x14ac:dyDescent="0.2">
      <c r="A35" s="6" t="s">
        <v>68</v>
      </c>
      <c r="B35" s="6" t="s">
        <v>69</v>
      </c>
      <c r="C35" s="6" t="s">
        <v>362</v>
      </c>
      <c r="D35" s="6" t="s">
        <v>70</v>
      </c>
      <c r="E35" s="7" t="s">
        <v>67</v>
      </c>
      <c r="F35" s="8">
        <v>70</v>
      </c>
      <c r="G35" s="9">
        <v>0</v>
      </c>
      <c r="H35" s="9">
        <f t="shared" si="7"/>
        <v>0</v>
      </c>
      <c r="I35" s="9">
        <f t="shared" si="8"/>
        <v>0</v>
      </c>
      <c r="J35" s="10">
        <f>I35 / J9</f>
        <v>0</v>
      </c>
      <c r="L35">
        <v>1.23</v>
      </c>
    </row>
    <row r="36" spans="1:12" ht="26.1" customHeight="1" x14ac:dyDescent="0.2">
      <c r="A36" s="6" t="s">
        <v>71</v>
      </c>
      <c r="B36" s="6" t="s">
        <v>72</v>
      </c>
      <c r="C36" s="6" t="s">
        <v>362</v>
      </c>
      <c r="D36" s="6" t="s">
        <v>73</v>
      </c>
      <c r="E36" s="7" t="s">
        <v>67</v>
      </c>
      <c r="F36" s="8">
        <v>70</v>
      </c>
      <c r="G36" s="9">
        <v>0</v>
      </c>
      <c r="H36" s="9">
        <f t="shared" si="7"/>
        <v>0</v>
      </c>
      <c r="I36" s="9">
        <f t="shared" si="8"/>
        <v>0</v>
      </c>
      <c r="J36" s="10">
        <f>I36 / J9</f>
        <v>0</v>
      </c>
      <c r="L36">
        <v>1.23</v>
      </c>
    </row>
    <row r="37" spans="1:12" ht="39" customHeight="1" x14ac:dyDescent="0.2">
      <c r="A37" s="6" t="s">
        <v>74</v>
      </c>
      <c r="B37" s="6" t="s">
        <v>75</v>
      </c>
      <c r="C37" s="6" t="s">
        <v>362</v>
      </c>
      <c r="D37" s="6" t="s">
        <v>76</v>
      </c>
      <c r="E37" s="7" t="s">
        <v>77</v>
      </c>
      <c r="F37" s="8">
        <v>1400</v>
      </c>
      <c r="G37" s="9">
        <v>0</v>
      </c>
      <c r="H37" s="9">
        <f t="shared" si="7"/>
        <v>0</v>
      </c>
      <c r="I37" s="9">
        <f t="shared" si="8"/>
        <v>0</v>
      </c>
      <c r="J37" s="10">
        <f>I37 / J9</f>
        <v>0</v>
      </c>
      <c r="L37">
        <v>1.23</v>
      </c>
    </row>
    <row r="38" spans="1:12" ht="39" customHeight="1" x14ac:dyDescent="0.2">
      <c r="A38" s="6" t="s">
        <v>78</v>
      </c>
      <c r="B38" s="6" t="s">
        <v>54</v>
      </c>
      <c r="C38" s="6" t="s">
        <v>27</v>
      </c>
      <c r="D38" s="6" t="s">
        <v>55</v>
      </c>
      <c r="E38" s="7" t="s">
        <v>20</v>
      </c>
      <c r="F38" s="8">
        <v>50.01</v>
      </c>
      <c r="G38" s="9">
        <v>0</v>
      </c>
      <c r="H38" s="9">
        <f t="shared" si="7"/>
        <v>0</v>
      </c>
      <c r="I38" s="9">
        <f t="shared" si="8"/>
        <v>0</v>
      </c>
      <c r="J38" s="10">
        <f>I38 / J9</f>
        <v>0</v>
      </c>
      <c r="L38">
        <v>1.23</v>
      </c>
    </row>
    <row r="39" spans="1:12" ht="39" customHeight="1" x14ac:dyDescent="0.2">
      <c r="A39" s="6" t="s">
        <v>79</v>
      </c>
      <c r="B39" s="6" t="s">
        <v>80</v>
      </c>
      <c r="C39" s="6" t="s">
        <v>362</v>
      </c>
      <c r="D39" s="6" t="s">
        <v>81</v>
      </c>
      <c r="E39" s="7" t="s">
        <v>77</v>
      </c>
      <c r="F39" s="8">
        <v>50.01</v>
      </c>
      <c r="G39" s="9">
        <v>0</v>
      </c>
      <c r="H39" s="9">
        <f t="shared" si="7"/>
        <v>0</v>
      </c>
      <c r="I39" s="9">
        <f t="shared" si="8"/>
        <v>0</v>
      </c>
      <c r="J39" s="10">
        <f>I39 / J9</f>
        <v>0</v>
      </c>
      <c r="L39">
        <v>1.23</v>
      </c>
    </row>
    <row r="40" spans="1:12" ht="24" customHeight="1" x14ac:dyDescent="0.2">
      <c r="A40" s="12" t="s">
        <v>82</v>
      </c>
      <c r="B40" s="12" t="s">
        <v>13</v>
      </c>
      <c r="C40" s="12"/>
      <c r="D40" s="12" t="s">
        <v>83</v>
      </c>
      <c r="E40" s="13"/>
      <c r="F40" s="14">
        <v>1</v>
      </c>
      <c r="G40" s="14" t="s">
        <v>15</v>
      </c>
      <c r="H40" s="15">
        <f>I41 + I42 + I43 + I44 + I45</f>
        <v>0</v>
      </c>
      <c r="I40" s="15">
        <f t="shared" si="0"/>
        <v>0</v>
      </c>
      <c r="J40" s="16">
        <f>I40 / J9</f>
        <v>0</v>
      </c>
      <c r="L40">
        <v>1.23</v>
      </c>
    </row>
    <row r="41" spans="1:12" ht="39" customHeight="1" x14ac:dyDescent="0.2">
      <c r="A41" s="6" t="s">
        <v>84</v>
      </c>
      <c r="B41" s="6" t="s">
        <v>85</v>
      </c>
      <c r="C41" s="6" t="s">
        <v>27</v>
      </c>
      <c r="D41" s="6" t="s">
        <v>86</v>
      </c>
      <c r="E41" s="7" t="s">
        <v>20</v>
      </c>
      <c r="F41" s="8">
        <v>79.3</v>
      </c>
      <c r="G41" s="9">
        <v>0</v>
      </c>
      <c r="H41" s="9">
        <f>ROUND(G41*L41,2)</f>
        <v>0</v>
      </c>
      <c r="I41" s="9">
        <f>ROUND(F41*H41,2)</f>
        <v>0</v>
      </c>
      <c r="J41" s="10">
        <f>I41 / J9</f>
        <v>0</v>
      </c>
      <c r="L41">
        <v>1.23</v>
      </c>
    </row>
    <row r="42" spans="1:12" ht="26.1" customHeight="1" x14ac:dyDescent="0.2">
      <c r="A42" s="6" t="s">
        <v>87</v>
      </c>
      <c r="B42" s="6" t="s">
        <v>88</v>
      </c>
      <c r="C42" s="6" t="s">
        <v>27</v>
      </c>
      <c r="D42" s="6" t="s">
        <v>89</v>
      </c>
      <c r="E42" s="7" t="s">
        <v>90</v>
      </c>
      <c r="F42" s="8">
        <v>122</v>
      </c>
      <c r="G42" s="9">
        <v>0</v>
      </c>
      <c r="H42" s="9">
        <f t="shared" ref="H42:H45" si="9">ROUND(G42*L42,2)</f>
        <v>0</v>
      </c>
      <c r="I42" s="9">
        <f t="shared" ref="I42:I45" si="10">ROUND(F42*H42,2)</f>
        <v>0</v>
      </c>
      <c r="J42" s="10">
        <f>I42 / J9</f>
        <v>0</v>
      </c>
      <c r="L42">
        <v>1.23</v>
      </c>
    </row>
    <row r="43" spans="1:12" ht="26.1" customHeight="1" x14ac:dyDescent="0.2">
      <c r="A43" s="6" t="s">
        <v>91</v>
      </c>
      <c r="B43" s="6" t="s">
        <v>92</v>
      </c>
      <c r="C43" s="6" t="s">
        <v>27</v>
      </c>
      <c r="D43" s="6" t="s">
        <v>93</v>
      </c>
      <c r="E43" s="7" t="s">
        <v>90</v>
      </c>
      <c r="F43" s="8">
        <v>276</v>
      </c>
      <c r="G43" s="9">
        <v>0</v>
      </c>
      <c r="H43" s="9">
        <f t="shared" si="9"/>
        <v>0</v>
      </c>
      <c r="I43" s="9">
        <f t="shared" si="10"/>
        <v>0</v>
      </c>
      <c r="J43" s="10">
        <f>I43 / J9</f>
        <v>0</v>
      </c>
      <c r="L43">
        <v>1.23</v>
      </c>
    </row>
    <row r="44" spans="1:12" ht="39" customHeight="1" x14ac:dyDescent="0.2">
      <c r="A44" s="6" t="s">
        <v>94</v>
      </c>
      <c r="B44" s="6" t="s">
        <v>95</v>
      </c>
      <c r="C44" s="6" t="s">
        <v>27</v>
      </c>
      <c r="D44" s="6" t="s">
        <v>96</v>
      </c>
      <c r="E44" s="7" t="s">
        <v>29</v>
      </c>
      <c r="F44" s="8">
        <v>5.95</v>
      </c>
      <c r="G44" s="9">
        <v>0</v>
      </c>
      <c r="H44" s="9">
        <f t="shared" si="9"/>
        <v>0</v>
      </c>
      <c r="I44" s="9">
        <f t="shared" si="10"/>
        <v>0</v>
      </c>
      <c r="J44" s="10">
        <f>I44 / J9</f>
        <v>0</v>
      </c>
      <c r="L44">
        <v>1.23</v>
      </c>
    </row>
    <row r="45" spans="1:12" ht="26.1" customHeight="1" x14ac:dyDescent="0.2">
      <c r="A45" s="6" t="s">
        <v>97</v>
      </c>
      <c r="B45" s="6" t="s">
        <v>98</v>
      </c>
      <c r="C45" s="6" t="s">
        <v>362</v>
      </c>
      <c r="D45" s="6" t="s">
        <v>99</v>
      </c>
      <c r="E45" s="7" t="s">
        <v>100</v>
      </c>
      <c r="F45" s="8">
        <v>58</v>
      </c>
      <c r="G45" s="9">
        <v>0</v>
      </c>
      <c r="H45" s="9">
        <f t="shared" si="9"/>
        <v>0</v>
      </c>
      <c r="I45" s="9">
        <f t="shared" si="10"/>
        <v>0</v>
      </c>
      <c r="J45" s="10">
        <f>I45 / J9</f>
        <v>0</v>
      </c>
      <c r="L45">
        <v>1.23</v>
      </c>
    </row>
    <row r="46" spans="1:12" ht="24" customHeight="1" x14ac:dyDescent="0.2">
      <c r="A46" s="12" t="s">
        <v>101</v>
      </c>
      <c r="B46" s="12" t="s">
        <v>13</v>
      </c>
      <c r="C46" s="12"/>
      <c r="D46" s="12" t="s">
        <v>102</v>
      </c>
      <c r="E46" s="13"/>
      <c r="F46" s="14">
        <v>1</v>
      </c>
      <c r="G46" s="14"/>
      <c r="H46" s="15">
        <f>I47 + I48</f>
        <v>0</v>
      </c>
      <c r="I46" s="15">
        <f t="shared" si="0"/>
        <v>0</v>
      </c>
      <c r="J46" s="16">
        <f>I46 / J9</f>
        <v>0</v>
      </c>
      <c r="L46">
        <v>1.23</v>
      </c>
    </row>
    <row r="47" spans="1:12" ht="51.95" customHeight="1" x14ac:dyDescent="0.2">
      <c r="A47" s="6" t="s">
        <v>103</v>
      </c>
      <c r="B47" s="6" t="s">
        <v>104</v>
      </c>
      <c r="C47" s="6" t="s">
        <v>27</v>
      </c>
      <c r="D47" s="6" t="s">
        <v>105</v>
      </c>
      <c r="E47" s="7" t="s">
        <v>20</v>
      </c>
      <c r="F47" s="8">
        <v>79</v>
      </c>
      <c r="G47" s="9">
        <v>0</v>
      </c>
      <c r="H47" s="9">
        <f>ROUND(G47*L47,2)</f>
        <v>0</v>
      </c>
      <c r="I47" s="9">
        <f>ROUND(F47*H47,2)</f>
        <v>0</v>
      </c>
      <c r="J47" s="10">
        <f>I47 / J9</f>
        <v>0</v>
      </c>
      <c r="L47">
        <v>1.23</v>
      </c>
    </row>
    <row r="48" spans="1:12" ht="65.099999999999994" customHeight="1" x14ac:dyDescent="0.2">
      <c r="A48" s="6" t="s">
        <v>106</v>
      </c>
      <c r="B48" s="6" t="s">
        <v>107</v>
      </c>
      <c r="C48" s="6" t="s">
        <v>27</v>
      </c>
      <c r="D48" s="6" t="s">
        <v>108</v>
      </c>
      <c r="E48" s="7" t="s">
        <v>20</v>
      </c>
      <c r="F48" s="8">
        <v>876.9</v>
      </c>
      <c r="G48" s="9">
        <v>0</v>
      </c>
      <c r="H48" s="9">
        <f>ROUND(G48*L48,2)</f>
        <v>0</v>
      </c>
      <c r="I48" s="9">
        <f>ROUND(F48*H48,2)</f>
        <v>0</v>
      </c>
      <c r="J48" s="10">
        <f>I48 / J9</f>
        <v>0</v>
      </c>
      <c r="L48">
        <v>1.23</v>
      </c>
    </row>
    <row r="49" spans="1:12" ht="24" customHeight="1" x14ac:dyDescent="0.2">
      <c r="A49" s="12" t="s">
        <v>109</v>
      </c>
      <c r="B49" s="12" t="s">
        <v>13</v>
      </c>
      <c r="C49" s="12"/>
      <c r="D49" s="12" t="s">
        <v>110</v>
      </c>
      <c r="E49" s="13"/>
      <c r="F49" s="14">
        <v>1</v>
      </c>
      <c r="G49" s="14" t="s">
        <v>15</v>
      </c>
      <c r="H49" s="15">
        <f>I50 + I51</f>
        <v>0</v>
      </c>
      <c r="I49" s="15">
        <f t="shared" ref="I49:I81" si="11">TRUNC(F49 * H49,2)</f>
        <v>0</v>
      </c>
      <c r="J49" s="16">
        <f>I49 / J9</f>
        <v>0</v>
      </c>
      <c r="L49">
        <v>1.23</v>
      </c>
    </row>
    <row r="50" spans="1:12" ht="39" customHeight="1" x14ac:dyDescent="0.2">
      <c r="A50" s="6" t="s">
        <v>111</v>
      </c>
      <c r="B50" s="6" t="s">
        <v>112</v>
      </c>
      <c r="C50" s="6" t="s">
        <v>27</v>
      </c>
      <c r="D50" s="6" t="s">
        <v>113</v>
      </c>
      <c r="E50" s="7" t="s">
        <v>20</v>
      </c>
      <c r="F50" s="8">
        <v>158</v>
      </c>
      <c r="G50" s="9">
        <v>0</v>
      </c>
      <c r="H50" s="9">
        <f>ROUND(G50*L50,2)</f>
        <v>0</v>
      </c>
      <c r="I50" s="9">
        <f>ROUND(F50*H50,2)</f>
        <v>0</v>
      </c>
      <c r="J50" s="10">
        <f>I50 / J9</f>
        <v>0</v>
      </c>
      <c r="L50">
        <v>1.23</v>
      </c>
    </row>
    <row r="51" spans="1:12" ht="51.95" customHeight="1" x14ac:dyDescent="0.2">
      <c r="A51" s="6" t="s">
        <v>114</v>
      </c>
      <c r="B51" s="6" t="s">
        <v>115</v>
      </c>
      <c r="C51" s="6" t="s">
        <v>27</v>
      </c>
      <c r="D51" s="6" t="s">
        <v>116</v>
      </c>
      <c r="E51" s="7" t="s">
        <v>20</v>
      </c>
      <c r="F51" s="8">
        <v>158</v>
      </c>
      <c r="G51" s="9">
        <v>0</v>
      </c>
      <c r="H51" s="9">
        <f>ROUND(G51*L51,2)</f>
        <v>0</v>
      </c>
      <c r="I51" s="9">
        <f>ROUND(F51*H51,2)</f>
        <v>0</v>
      </c>
      <c r="J51" s="10">
        <f>I51 / J9</f>
        <v>0</v>
      </c>
      <c r="L51">
        <v>1.23</v>
      </c>
    </row>
    <row r="52" spans="1:12" ht="24" customHeight="1" x14ac:dyDescent="0.2">
      <c r="A52" s="12" t="s">
        <v>117</v>
      </c>
      <c r="B52" s="12" t="s">
        <v>13</v>
      </c>
      <c r="C52" s="12"/>
      <c r="D52" s="12" t="s">
        <v>118</v>
      </c>
      <c r="E52" s="13"/>
      <c r="F52" s="14">
        <v>1</v>
      </c>
      <c r="G52" s="14" t="s">
        <v>15</v>
      </c>
      <c r="H52" s="15">
        <f>I53 + I54</f>
        <v>0</v>
      </c>
      <c r="I52" s="15">
        <f t="shared" si="11"/>
        <v>0</v>
      </c>
      <c r="J52" s="16">
        <f>I52 / J9</f>
        <v>0</v>
      </c>
      <c r="L52">
        <v>1.23</v>
      </c>
    </row>
    <row r="53" spans="1:12" ht="26.1" customHeight="1" x14ac:dyDescent="0.2">
      <c r="A53" s="6" t="s">
        <v>119</v>
      </c>
      <c r="B53" s="6" t="s">
        <v>120</v>
      </c>
      <c r="C53" s="6" t="s">
        <v>27</v>
      </c>
      <c r="D53" s="6" t="s">
        <v>121</v>
      </c>
      <c r="E53" s="7" t="s">
        <v>20</v>
      </c>
      <c r="F53" s="8">
        <v>158</v>
      </c>
      <c r="G53" s="9">
        <v>0</v>
      </c>
      <c r="H53" s="9">
        <f>ROUND(G53*L53,2)</f>
        <v>0</v>
      </c>
      <c r="I53" s="9">
        <f>ROUND(F53*H53,2)</f>
        <v>0</v>
      </c>
      <c r="J53" s="10">
        <f>I53 / J9</f>
        <v>0</v>
      </c>
      <c r="L53">
        <v>1.23</v>
      </c>
    </row>
    <row r="54" spans="1:12" ht="51.95" customHeight="1" x14ac:dyDescent="0.2">
      <c r="A54" s="6" t="s">
        <v>122</v>
      </c>
      <c r="B54" s="6" t="s">
        <v>123</v>
      </c>
      <c r="C54" s="6" t="s">
        <v>27</v>
      </c>
      <c r="D54" s="6" t="s">
        <v>124</v>
      </c>
      <c r="E54" s="7" t="s">
        <v>20</v>
      </c>
      <c r="F54" s="8">
        <v>876.9</v>
      </c>
      <c r="G54" s="9">
        <v>0</v>
      </c>
      <c r="H54" s="9">
        <f>ROUND(G54*L54,2)</f>
        <v>0</v>
      </c>
      <c r="I54" s="9">
        <f>ROUND(F54*H54,2)</f>
        <v>0</v>
      </c>
      <c r="J54" s="10">
        <f>I54 / J9</f>
        <v>0</v>
      </c>
      <c r="L54">
        <v>1.23</v>
      </c>
    </row>
    <row r="55" spans="1:12" ht="24" customHeight="1" x14ac:dyDescent="0.2">
      <c r="A55" s="12" t="s">
        <v>125</v>
      </c>
      <c r="B55" s="12" t="s">
        <v>13</v>
      </c>
      <c r="C55" s="12"/>
      <c r="D55" s="12" t="s">
        <v>126</v>
      </c>
      <c r="E55" s="13"/>
      <c r="F55" s="14">
        <v>1</v>
      </c>
      <c r="G55" s="14" t="s">
        <v>15</v>
      </c>
      <c r="H55" s="15">
        <f>I56</f>
        <v>0</v>
      </c>
      <c r="I55" s="15">
        <f t="shared" si="11"/>
        <v>0</v>
      </c>
      <c r="J55" s="16">
        <f>I55 / J9</f>
        <v>0</v>
      </c>
      <c r="L55">
        <v>1.23</v>
      </c>
    </row>
    <row r="56" spans="1:12" ht="65.099999999999994" customHeight="1" x14ac:dyDescent="0.2">
      <c r="A56" s="6" t="s">
        <v>127</v>
      </c>
      <c r="B56" s="6" t="s">
        <v>128</v>
      </c>
      <c r="C56" s="6" t="s">
        <v>362</v>
      </c>
      <c r="D56" s="6" t="s">
        <v>129</v>
      </c>
      <c r="E56" s="7" t="s">
        <v>130</v>
      </c>
      <c r="F56" s="8">
        <v>1</v>
      </c>
      <c r="G56" s="9">
        <v>0</v>
      </c>
      <c r="H56" s="9">
        <f>ROUND(G56*L56,2)</f>
        <v>0</v>
      </c>
      <c r="I56" s="9">
        <f>ROUND(F56*H56,2)</f>
        <v>0</v>
      </c>
      <c r="J56" s="10">
        <f>I56 / J9</f>
        <v>0</v>
      </c>
      <c r="L56">
        <v>1.23</v>
      </c>
    </row>
    <row r="57" spans="1:12" ht="24.95" customHeight="1" x14ac:dyDescent="0.2">
      <c r="A57" s="18" t="s">
        <v>370</v>
      </c>
      <c r="B57" s="17"/>
      <c r="C57" s="17"/>
      <c r="D57" s="33" t="s">
        <v>371</v>
      </c>
      <c r="E57" s="33"/>
      <c r="F57" s="33"/>
      <c r="G57" s="33"/>
      <c r="H57" s="33"/>
      <c r="I57" s="33"/>
      <c r="J57" s="33"/>
      <c r="L57">
        <v>1.23</v>
      </c>
    </row>
    <row r="58" spans="1:12" ht="24" customHeight="1" x14ac:dyDescent="0.2">
      <c r="A58" s="12" t="s">
        <v>131</v>
      </c>
      <c r="B58" s="12" t="s">
        <v>13</v>
      </c>
      <c r="C58" s="12"/>
      <c r="D58" s="12" t="s">
        <v>132</v>
      </c>
      <c r="E58" s="13"/>
      <c r="F58" s="14">
        <v>1</v>
      </c>
      <c r="G58" s="14" t="s">
        <v>15</v>
      </c>
      <c r="H58" s="15">
        <f>I59 + I60 + I61 + I62</f>
        <v>0</v>
      </c>
      <c r="I58" s="15">
        <f t="shared" si="11"/>
        <v>0</v>
      </c>
      <c r="J58" s="16">
        <f>I58 / J9</f>
        <v>0</v>
      </c>
      <c r="L58">
        <v>1.23</v>
      </c>
    </row>
    <row r="59" spans="1:12" ht="26.1" customHeight="1" x14ac:dyDescent="0.2">
      <c r="A59" s="6" t="s">
        <v>133</v>
      </c>
      <c r="B59" s="6" t="s">
        <v>48</v>
      </c>
      <c r="C59" s="6" t="s">
        <v>27</v>
      </c>
      <c r="D59" s="6" t="s">
        <v>49</v>
      </c>
      <c r="E59" s="7" t="s">
        <v>29</v>
      </c>
      <c r="F59" s="8">
        <v>10.5</v>
      </c>
      <c r="G59" s="9">
        <v>0</v>
      </c>
      <c r="H59" s="9">
        <f>ROUND(G59*L59,2)</f>
        <v>0</v>
      </c>
      <c r="I59" s="9">
        <f>ROUND(F59*H59,2)</f>
        <v>0</v>
      </c>
      <c r="J59" s="10">
        <f>I59 / J9</f>
        <v>0</v>
      </c>
      <c r="L59">
        <v>1.23</v>
      </c>
    </row>
    <row r="60" spans="1:12" ht="39" customHeight="1" x14ac:dyDescent="0.2">
      <c r="A60" s="6" t="s">
        <v>134</v>
      </c>
      <c r="B60" s="6" t="s">
        <v>51</v>
      </c>
      <c r="C60" s="6" t="s">
        <v>27</v>
      </c>
      <c r="D60" s="6" t="s">
        <v>52</v>
      </c>
      <c r="E60" s="7" t="s">
        <v>20</v>
      </c>
      <c r="F60" s="8">
        <v>30</v>
      </c>
      <c r="G60" s="9">
        <v>0</v>
      </c>
      <c r="H60" s="9">
        <f t="shared" ref="H60:H62" si="12">ROUND(G60*L60,2)</f>
        <v>0</v>
      </c>
      <c r="I60" s="9">
        <f t="shared" ref="I60:I62" si="13">ROUND(F60*H60,2)</f>
        <v>0</v>
      </c>
      <c r="J60" s="10">
        <f>I60 / J9</f>
        <v>0</v>
      </c>
      <c r="L60">
        <v>1.23</v>
      </c>
    </row>
    <row r="61" spans="1:12" ht="39" customHeight="1" x14ac:dyDescent="0.2">
      <c r="A61" s="6" t="s">
        <v>135</v>
      </c>
      <c r="B61" s="6" t="s">
        <v>54</v>
      </c>
      <c r="C61" s="6" t="s">
        <v>27</v>
      </c>
      <c r="D61" s="6" t="s">
        <v>55</v>
      </c>
      <c r="E61" s="7" t="s">
        <v>20</v>
      </c>
      <c r="F61" s="8">
        <v>18</v>
      </c>
      <c r="G61" s="9">
        <v>0</v>
      </c>
      <c r="H61" s="9">
        <f t="shared" si="12"/>
        <v>0</v>
      </c>
      <c r="I61" s="9">
        <f t="shared" si="13"/>
        <v>0</v>
      </c>
      <c r="J61" s="10">
        <f>I61 / J9</f>
        <v>0</v>
      </c>
      <c r="L61">
        <v>1.23</v>
      </c>
    </row>
    <row r="62" spans="1:12" ht="39" customHeight="1" x14ac:dyDescent="0.2">
      <c r="A62" s="6" t="s">
        <v>136</v>
      </c>
      <c r="B62" s="6" t="s">
        <v>57</v>
      </c>
      <c r="C62" s="6" t="s">
        <v>27</v>
      </c>
      <c r="D62" s="6" t="s">
        <v>58</v>
      </c>
      <c r="E62" s="7" t="s">
        <v>20</v>
      </c>
      <c r="F62" s="8">
        <v>24</v>
      </c>
      <c r="G62" s="9">
        <v>0</v>
      </c>
      <c r="H62" s="9">
        <f t="shared" si="12"/>
        <v>0</v>
      </c>
      <c r="I62" s="9">
        <f t="shared" si="13"/>
        <v>0</v>
      </c>
      <c r="J62" s="10">
        <f>I62 / J9</f>
        <v>0</v>
      </c>
      <c r="L62">
        <v>1.23</v>
      </c>
    </row>
    <row r="63" spans="1:12" ht="24" customHeight="1" x14ac:dyDescent="0.2">
      <c r="A63" s="12" t="s">
        <v>137</v>
      </c>
      <c r="B63" s="12" t="s">
        <v>13</v>
      </c>
      <c r="C63" s="12"/>
      <c r="D63" s="12" t="s">
        <v>60</v>
      </c>
      <c r="E63" s="13"/>
      <c r="F63" s="14">
        <v>1</v>
      </c>
      <c r="G63" s="14" t="s">
        <v>15</v>
      </c>
      <c r="H63" s="15">
        <f>I64 + I65 + I66 + I67</f>
        <v>0</v>
      </c>
      <c r="I63" s="15">
        <f t="shared" si="11"/>
        <v>0</v>
      </c>
      <c r="J63" s="16">
        <f>I63 / J9</f>
        <v>0</v>
      </c>
      <c r="L63">
        <v>1.23</v>
      </c>
    </row>
    <row r="64" spans="1:12" ht="39" customHeight="1" x14ac:dyDescent="0.2">
      <c r="A64" s="6" t="s">
        <v>138</v>
      </c>
      <c r="B64" s="6" t="s">
        <v>62</v>
      </c>
      <c r="C64" s="6" t="s">
        <v>27</v>
      </c>
      <c r="D64" s="6" t="s">
        <v>63</v>
      </c>
      <c r="E64" s="7" t="s">
        <v>20</v>
      </c>
      <c r="F64" s="8">
        <v>221</v>
      </c>
      <c r="G64" s="9">
        <v>0</v>
      </c>
      <c r="H64" s="9">
        <f>ROUND(G64*L64,2)</f>
        <v>0</v>
      </c>
      <c r="I64" s="9">
        <f>ROUND(F64*H64,2)</f>
        <v>0</v>
      </c>
      <c r="J64" s="10">
        <f>I64 / J9</f>
        <v>0</v>
      </c>
      <c r="L64">
        <v>1.23</v>
      </c>
    </row>
    <row r="65" spans="1:12" ht="39" customHeight="1" x14ac:dyDescent="0.2">
      <c r="A65" s="6" t="s">
        <v>139</v>
      </c>
      <c r="B65" s="6" t="s">
        <v>54</v>
      </c>
      <c r="C65" s="6" t="s">
        <v>27</v>
      </c>
      <c r="D65" s="6" t="s">
        <v>55</v>
      </c>
      <c r="E65" s="7" t="s">
        <v>20</v>
      </c>
      <c r="F65" s="8">
        <v>221</v>
      </c>
      <c r="G65" s="9">
        <v>0</v>
      </c>
      <c r="H65" s="9">
        <f t="shared" ref="H65:H67" si="14">ROUND(G65*L65,2)</f>
        <v>0</v>
      </c>
      <c r="I65" s="9">
        <f t="shared" ref="I65:I67" si="15">ROUND(F65*H65,2)</f>
        <v>0</v>
      </c>
      <c r="J65" s="10">
        <f>I65 / J9</f>
        <v>0</v>
      </c>
      <c r="L65">
        <v>1.23</v>
      </c>
    </row>
    <row r="66" spans="1:12" ht="51.95" customHeight="1" x14ac:dyDescent="0.2">
      <c r="A66" s="6" t="s">
        <v>140</v>
      </c>
      <c r="B66" s="6" t="s">
        <v>141</v>
      </c>
      <c r="C66" s="6" t="s">
        <v>27</v>
      </c>
      <c r="D66" s="6" t="s">
        <v>142</v>
      </c>
      <c r="E66" s="7" t="s">
        <v>20</v>
      </c>
      <c r="F66" s="8">
        <v>221</v>
      </c>
      <c r="G66" s="9">
        <v>0</v>
      </c>
      <c r="H66" s="9">
        <f t="shared" si="14"/>
        <v>0</v>
      </c>
      <c r="I66" s="9">
        <f t="shared" si="15"/>
        <v>0</v>
      </c>
      <c r="J66" s="10">
        <f>I66 / J9</f>
        <v>0</v>
      </c>
      <c r="L66">
        <v>1.23</v>
      </c>
    </row>
    <row r="67" spans="1:12" ht="51.95" customHeight="1" x14ac:dyDescent="0.2">
      <c r="A67" s="6" t="s">
        <v>143</v>
      </c>
      <c r="B67" s="6" t="s">
        <v>144</v>
      </c>
      <c r="C67" s="6" t="s">
        <v>18</v>
      </c>
      <c r="D67" s="6" t="s">
        <v>145</v>
      </c>
      <c r="E67" s="7" t="s">
        <v>146</v>
      </c>
      <c r="F67" s="8">
        <v>1</v>
      </c>
      <c r="G67" s="9">
        <v>0</v>
      </c>
      <c r="H67" s="9">
        <f t="shared" si="14"/>
        <v>0</v>
      </c>
      <c r="I67" s="9">
        <f t="shared" si="15"/>
        <v>0</v>
      </c>
      <c r="J67" s="10">
        <f>I67 / J9</f>
        <v>0</v>
      </c>
      <c r="L67">
        <v>1.23</v>
      </c>
    </row>
    <row r="68" spans="1:12" ht="24" customHeight="1" x14ac:dyDescent="0.2">
      <c r="A68" s="12" t="s">
        <v>147</v>
      </c>
      <c r="B68" s="12" t="s">
        <v>13</v>
      </c>
      <c r="C68" s="12"/>
      <c r="D68" s="12" t="s">
        <v>126</v>
      </c>
      <c r="E68" s="13"/>
      <c r="F68" s="14">
        <v>1</v>
      </c>
      <c r="G68" s="14" t="s">
        <v>15</v>
      </c>
      <c r="H68" s="15">
        <f>I69</f>
        <v>0</v>
      </c>
      <c r="I68" s="15">
        <f t="shared" si="11"/>
        <v>0</v>
      </c>
      <c r="J68" s="16">
        <f>I68 / J9</f>
        <v>0</v>
      </c>
      <c r="L68">
        <v>1.23</v>
      </c>
    </row>
    <row r="69" spans="1:12" ht="39" customHeight="1" x14ac:dyDescent="0.2">
      <c r="A69" s="6" t="s">
        <v>148</v>
      </c>
      <c r="B69" s="6" t="s">
        <v>149</v>
      </c>
      <c r="C69" s="6" t="s">
        <v>362</v>
      </c>
      <c r="D69" s="6" t="s">
        <v>150</v>
      </c>
      <c r="E69" s="7" t="s">
        <v>130</v>
      </c>
      <c r="F69" s="8">
        <v>1</v>
      </c>
      <c r="G69" s="9">
        <v>0</v>
      </c>
      <c r="H69" s="9">
        <f>ROUND(G69*L69,2)</f>
        <v>0</v>
      </c>
      <c r="I69" s="9">
        <f>ROUND(F69*H69,2)</f>
        <v>0</v>
      </c>
      <c r="J69" s="10">
        <f>I69 / J9</f>
        <v>0</v>
      </c>
      <c r="L69">
        <v>1.23</v>
      </c>
    </row>
    <row r="70" spans="1:12" ht="24.95" customHeight="1" x14ac:dyDescent="0.2">
      <c r="A70" s="17" t="s">
        <v>373</v>
      </c>
      <c r="B70" s="17"/>
      <c r="C70" s="17"/>
      <c r="D70" s="33" t="s">
        <v>372</v>
      </c>
      <c r="E70" s="33"/>
      <c r="F70" s="33"/>
      <c r="G70" s="33"/>
      <c r="H70" s="33"/>
      <c r="I70" s="33"/>
      <c r="J70" s="33"/>
      <c r="L70">
        <v>1.23</v>
      </c>
    </row>
    <row r="71" spans="1:12" ht="24" customHeight="1" x14ac:dyDescent="0.2">
      <c r="A71" s="12" t="s">
        <v>151</v>
      </c>
      <c r="B71" s="12" t="s">
        <v>13</v>
      </c>
      <c r="C71" s="12"/>
      <c r="D71" s="12" t="s">
        <v>132</v>
      </c>
      <c r="E71" s="13"/>
      <c r="F71" s="14">
        <v>1</v>
      </c>
      <c r="G71" s="14" t="s">
        <v>15</v>
      </c>
      <c r="H71" s="15">
        <f>I72 + I73 + I74 + I75</f>
        <v>0</v>
      </c>
      <c r="I71" s="15">
        <f t="shared" si="11"/>
        <v>0</v>
      </c>
      <c r="J71" s="16">
        <f>I71 / J9</f>
        <v>0</v>
      </c>
      <c r="L71">
        <v>1.23</v>
      </c>
    </row>
    <row r="72" spans="1:12" ht="26.1" customHeight="1" x14ac:dyDescent="0.2">
      <c r="A72" s="6" t="s">
        <v>152</v>
      </c>
      <c r="B72" s="6" t="s">
        <v>48</v>
      </c>
      <c r="C72" s="6" t="s">
        <v>27</v>
      </c>
      <c r="D72" s="6" t="s">
        <v>49</v>
      </c>
      <c r="E72" s="7" t="s">
        <v>29</v>
      </c>
      <c r="F72" s="8">
        <v>8.75</v>
      </c>
      <c r="G72" s="9">
        <v>0</v>
      </c>
      <c r="H72" s="9">
        <f>ROUND(G72*L72,2)</f>
        <v>0</v>
      </c>
      <c r="I72" s="9">
        <f>ROUND(F72*H72,2)</f>
        <v>0</v>
      </c>
      <c r="J72" s="10">
        <f>I72 / J9</f>
        <v>0</v>
      </c>
      <c r="L72">
        <v>1.23</v>
      </c>
    </row>
    <row r="73" spans="1:12" ht="39" customHeight="1" x14ac:dyDescent="0.2">
      <c r="A73" s="6" t="s">
        <v>153</v>
      </c>
      <c r="B73" s="6" t="s">
        <v>51</v>
      </c>
      <c r="C73" s="6" t="s">
        <v>27</v>
      </c>
      <c r="D73" s="6" t="s">
        <v>52</v>
      </c>
      <c r="E73" s="7" t="s">
        <v>20</v>
      </c>
      <c r="F73" s="8">
        <v>25</v>
      </c>
      <c r="G73" s="9">
        <v>0</v>
      </c>
      <c r="H73" s="9">
        <f t="shared" ref="H73:H75" si="16">ROUND(G73*L73,2)</f>
        <v>0</v>
      </c>
      <c r="I73" s="9">
        <f t="shared" ref="I73:I75" si="17">ROUND(F73*H73,2)</f>
        <v>0</v>
      </c>
      <c r="J73" s="10">
        <f>I73 / J9</f>
        <v>0</v>
      </c>
      <c r="L73">
        <v>1.23</v>
      </c>
    </row>
    <row r="74" spans="1:12" ht="39" customHeight="1" x14ac:dyDescent="0.2">
      <c r="A74" s="6" t="s">
        <v>154</v>
      </c>
      <c r="B74" s="6" t="s">
        <v>54</v>
      </c>
      <c r="C74" s="6" t="s">
        <v>27</v>
      </c>
      <c r="D74" s="6" t="s">
        <v>55</v>
      </c>
      <c r="E74" s="7" t="s">
        <v>20</v>
      </c>
      <c r="F74" s="8">
        <v>15</v>
      </c>
      <c r="G74" s="9">
        <v>0</v>
      </c>
      <c r="H74" s="9">
        <f t="shared" si="16"/>
        <v>0</v>
      </c>
      <c r="I74" s="9">
        <f t="shared" si="17"/>
        <v>0</v>
      </c>
      <c r="J74" s="10">
        <f>I74 / J9</f>
        <v>0</v>
      </c>
      <c r="L74">
        <v>1.23</v>
      </c>
    </row>
    <row r="75" spans="1:12" ht="39" customHeight="1" x14ac:dyDescent="0.2">
      <c r="A75" s="6" t="s">
        <v>155</v>
      </c>
      <c r="B75" s="6" t="s">
        <v>57</v>
      </c>
      <c r="C75" s="6" t="s">
        <v>27</v>
      </c>
      <c r="D75" s="6" t="s">
        <v>58</v>
      </c>
      <c r="E75" s="7" t="s">
        <v>20</v>
      </c>
      <c r="F75" s="8">
        <v>20</v>
      </c>
      <c r="G75" s="9">
        <v>0</v>
      </c>
      <c r="H75" s="9">
        <f t="shared" si="16"/>
        <v>0</v>
      </c>
      <c r="I75" s="9">
        <f t="shared" si="17"/>
        <v>0</v>
      </c>
      <c r="J75" s="10">
        <f>I75 / J9</f>
        <v>0</v>
      </c>
      <c r="L75">
        <v>1.23</v>
      </c>
    </row>
    <row r="76" spans="1:12" ht="24" customHeight="1" x14ac:dyDescent="0.2">
      <c r="A76" s="12" t="s">
        <v>156</v>
      </c>
      <c r="B76" s="12" t="s">
        <v>13</v>
      </c>
      <c r="C76" s="12"/>
      <c r="D76" s="12" t="s">
        <v>60</v>
      </c>
      <c r="E76" s="13"/>
      <c r="F76" s="14">
        <v>1</v>
      </c>
      <c r="G76" s="14" t="s">
        <v>15</v>
      </c>
      <c r="H76" s="15">
        <f>I77 + I78 + I79 + I80</f>
        <v>0</v>
      </c>
      <c r="I76" s="15">
        <f t="shared" si="11"/>
        <v>0</v>
      </c>
      <c r="J76" s="16">
        <f>I76 / J9</f>
        <v>0</v>
      </c>
      <c r="L76">
        <v>1.23</v>
      </c>
    </row>
    <row r="77" spans="1:12" ht="39" customHeight="1" x14ac:dyDescent="0.2">
      <c r="A77" s="6" t="s">
        <v>157</v>
      </c>
      <c r="B77" s="6" t="s">
        <v>62</v>
      </c>
      <c r="C77" s="6" t="s">
        <v>27</v>
      </c>
      <c r="D77" s="6" t="s">
        <v>63</v>
      </c>
      <c r="E77" s="7" t="s">
        <v>20</v>
      </c>
      <c r="F77" s="8">
        <v>142.84</v>
      </c>
      <c r="G77" s="9">
        <v>0</v>
      </c>
      <c r="H77" s="9">
        <f>ROUND(G77*L77,2)</f>
        <v>0</v>
      </c>
      <c r="I77" s="9">
        <f>ROUND(F77*H77,2)</f>
        <v>0</v>
      </c>
      <c r="J77" s="10">
        <f>I77 / J9</f>
        <v>0</v>
      </c>
      <c r="L77">
        <v>1.23</v>
      </c>
    </row>
    <row r="78" spans="1:12" ht="39" customHeight="1" x14ac:dyDescent="0.2">
      <c r="A78" s="6" t="s">
        <v>158</v>
      </c>
      <c r="B78" s="6" t="s">
        <v>54</v>
      </c>
      <c r="C78" s="6" t="s">
        <v>27</v>
      </c>
      <c r="D78" s="6" t="s">
        <v>55</v>
      </c>
      <c r="E78" s="7" t="s">
        <v>20</v>
      </c>
      <c r="F78" s="8">
        <v>142.84</v>
      </c>
      <c r="G78" s="9">
        <v>0</v>
      </c>
      <c r="H78" s="9">
        <f t="shared" ref="H78:H80" si="18">ROUND(G78*L78,2)</f>
        <v>0</v>
      </c>
      <c r="I78" s="9">
        <f t="shared" ref="I78:I80" si="19">ROUND(F78*H78,2)</f>
        <v>0</v>
      </c>
      <c r="J78" s="10">
        <f>I78 / J9</f>
        <v>0</v>
      </c>
      <c r="L78">
        <v>1.23</v>
      </c>
    </row>
    <row r="79" spans="1:12" ht="51.95" customHeight="1" x14ac:dyDescent="0.2">
      <c r="A79" s="6" t="s">
        <v>159</v>
      </c>
      <c r="B79" s="6" t="s">
        <v>160</v>
      </c>
      <c r="C79" s="6" t="s">
        <v>27</v>
      </c>
      <c r="D79" s="6" t="s">
        <v>161</v>
      </c>
      <c r="E79" s="7" t="s">
        <v>20</v>
      </c>
      <c r="F79" s="8">
        <v>142.84</v>
      </c>
      <c r="G79" s="9">
        <v>0</v>
      </c>
      <c r="H79" s="9">
        <f t="shared" si="18"/>
        <v>0</v>
      </c>
      <c r="I79" s="9">
        <f t="shared" si="19"/>
        <v>0</v>
      </c>
      <c r="J79" s="10">
        <f>I79 / J9</f>
        <v>0</v>
      </c>
      <c r="L79">
        <v>1.23</v>
      </c>
    </row>
    <row r="80" spans="1:12" ht="26.1" customHeight="1" x14ac:dyDescent="0.2">
      <c r="A80" s="6" t="s">
        <v>162</v>
      </c>
      <c r="B80" s="6" t="s">
        <v>163</v>
      </c>
      <c r="C80" s="6" t="s">
        <v>27</v>
      </c>
      <c r="D80" s="6" t="s">
        <v>164</v>
      </c>
      <c r="E80" s="7" t="s">
        <v>20</v>
      </c>
      <c r="F80" s="8">
        <v>142.84</v>
      </c>
      <c r="G80" s="9">
        <v>0</v>
      </c>
      <c r="H80" s="9">
        <f t="shared" si="18"/>
        <v>0</v>
      </c>
      <c r="I80" s="9">
        <f t="shared" si="19"/>
        <v>0</v>
      </c>
      <c r="J80" s="10">
        <f>I80 / J9</f>
        <v>0</v>
      </c>
      <c r="L80">
        <v>1.23</v>
      </c>
    </row>
    <row r="81" spans="1:12" ht="24" customHeight="1" x14ac:dyDescent="0.2">
      <c r="A81" s="12" t="s">
        <v>165</v>
      </c>
      <c r="B81" s="12" t="s">
        <v>13</v>
      </c>
      <c r="C81" s="12"/>
      <c r="D81" s="12" t="s">
        <v>126</v>
      </c>
      <c r="E81" s="13"/>
      <c r="F81" s="14">
        <v>1</v>
      </c>
      <c r="G81" s="14" t="s">
        <v>15</v>
      </c>
      <c r="H81" s="15">
        <f>I82 + I83 + I84 + I85 + I86 + I87</f>
        <v>0</v>
      </c>
      <c r="I81" s="15">
        <f t="shared" si="11"/>
        <v>0</v>
      </c>
      <c r="J81" s="16">
        <f>I81 / J9</f>
        <v>0</v>
      </c>
      <c r="L81">
        <v>1.23</v>
      </c>
    </row>
    <row r="82" spans="1:12" ht="51.95" customHeight="1" x14ac:dyDescent="0.2">
      <c r="A82" s="6" t="s">
        <v>166</v>
      </c>
      <c r="B82" s="6" t="s">
        <v>167</v>
      </c>
      <c r="C82" s="6" t="s">
        <v>18</v>
      </c>
      <c r="D82" s="6" t="s">
        <v>168</v>
      </c>
      <c r="E82" s="7" t="s">
        <v>130</v>
      </c>
      <c r="F82" s="8">
        <v>2</v>
      </c>
      <c r="G82" s="9">
        <v>0</v>
      </c>
      <c r="H82" s="9">
        <f>ROUND(G82*L82,2)</f>
        <v>0</v>
      </c>
      <c r="I82" s="9">
        <f>ROUND(F82*H82,2)</f>
        <v>0</v>
      </c>
      <c r="J82" s="10">
        <f>I82 / J9</f>
        <v>0</v>
      </c>
      <c r="L82">
        <v>1.23</v>
      </c>
    </row>
    <row r="83" spans="1:12" ht="51.95" customHeight="1" x14ac:dyDescent="0.2">
      <c r="A83" s="6" t="s">
        <v>169</v>
      </c>
      <c r="B83" s="6" t="s">
        <v>170</v>
      </c>
      <c r="C83" s="6" t="s">
        <v>18</v>
      </c>
      <c r="D83" s="6" t="s">
        <v>171</v>
      </c>
      <c r="E83" s="7" t="s">
        <v>130</v>
      </c>
      <c r="F83" s="8">
        <v>1</v>
      </c>
      <c r="G83" s="9">
        <v>0</v>
      </c>
      <c r="H83" s="9">
        <f t="shared" ref="H83:H87" si="20">ROUND(G83*L83,2)</f>
        <v>0</v>
      </c>
      <c r="I83" s="9">
        <f t="shared" ref="I83:I87" si="21">ROUND(F83*H83,2)</f>
        <v>0</v>
      </c>
      <c r="J83" s="10">
        <f>I83 / J9</f>
        <v>0</v>
      </c>
      <c r="L83">
        <v>1.23</v>
      </c>
    </row>
    <row r="84" spans="1:12" ht="65.099999999999994" customHeight="1" x14ac:dyDescent="0.2">
      <c r="A84" s="6" t="s">
        <v>172</v>
      </c>
      <c r="B84" s="6" t="s">
        <v>173</v>
      </c>
      <c r="C84" s="6" t="s">
        <v>18</v>
      </c>
      <c r="D84" s="6" t="s">
        <v>174</v>
      </c>
      <c r="E84" s="7" t="s">
        <v>130</v>
      </c>
      <c r="F84" s="8">
        <v>1</v>
      </c>
      <c r="G84" s="9">
        <v>0</v>
      </c>
      <c r="H84" s="9">
        <f t="shared" si="20"/>
        <v>0</v>
      </c>
      <c r="I84" s="9">
        <f t="shared" si="21"/>
        <v>0</v>
      </c>
      <c r="J84" s="10">
        <f>I84 / J9</f>
        <v>0</v>
      </c>
      <c r="L84">
        <v>1.23</v>
      </c>
    </row>
    <row r="85" spans="1:12" ht="51.95" customHeight="1" x14ac:dyDescent="0.2">
      <c r="A85" s="6" t="s">
        <v>175</v>
      </c>
      <c r="B85" s="6" t="s">
        <v>176</v>
      </c>
      <c r="C85" s="6" t="s">
        <v>18</v>
      </c>
      <c r="D85" s="6" t="s">
        <v>177</v>
      </c>
      <c r="E85" s="7" t="s">
        <v>130</v>
      </c>
      <c r="F85" s="8">
        <v>1</v>
      </c>
      <c r="G85" s="9">
        <v>0</v>
      </c>
      <c r="H85" s="9">
        <f t="shared" si="20"/>
        <v>0</v>
      </c>
      <c r="I85" s="9">
        <f t="shared" si="21"/>
        <v>0</v>
      </c>
      <c r="J85" s="10">
        <f>I85 / J9</f>
        <v>0</v>
      </c>
      <c r="L85">
        <v>1.23</v>
      </c>
    </row>
    <row r="86" spans="1:12" ht="51.95" customHeight="1" x14ac:dyDescent="0.2">
      <c r="A86" s="6" t="s">
        <v>178</v>
      </c>
      <c r="B86" s="6" t="s">
        <v>179</v>
      </c>
      <c r="C86" s="6" t="s">
        <v>18</v>
      </c>
      <c r="D86" s="6" t="s">
        <v>180</v>
      </c>
      <c r="E86" s="7" t="s">
        <v>130</v>
      </c>
      <c r="F86" s="8">
        <v>6</v>
      </c>
      <c r="G86" s="9">
        <v>0</v>
      </c>
      <c r="H86" s="9">
        <f t="shared" si="20"/>
        <v>0</v>
      </c>
      <c r="I86" s="9">
        <f t="shared" si="21"/>
        <v>0</v>
      </c>
      <c r="J86" s="10">
        <f>I86 / J9</f>
        <v>0</v>
      </c>
      <c r="L86">
        <v>1.23</v>
      </c>
    </row>
    <row r="87" spans="1:12" ht="51.95" customHeight="1" x14ac:dyDescent="0.2">
      <c r="A87" s="6" t="s">
        <v>181</v>
      </c>
      <c r="B87" s="6" t="s">
        <v>182</v>
      </c>
      <c r="C87" s="6" t="s">
        <v>18</v>
      </c>
      <c r="D87" s="6" t="s">
        <v>183</v>
      </c>
      <c r="E87" s="7" t="s">
        <v>146</v>
      </c>
      <c r="F87" s="8">
        <v>1</v>
      </c>
      <c r="G87" s="9">
        <v>0</v>
      </c>
      <c r="H87" s="9">
        <f t="shared" si="20"/>
        <v>0</v>
      </c>
      <c r="I87" s="9">
        <f t="shared" si="21"/>
        <v>0</v>
      </c>
      <c r="J87" s="10">
        <f>I87 / J9</f>
        <v>0</v>
      </c>
      <c r="L87">
        <v>1.23</v>
      </c>
    </row>
    <row r="88" spans="1:12" ht="24.95" customHeight="1" x14ac:dyDescent="0.2">
      <c r="A88" s="17" t="s">
        <v>374</v>
      </c>
      <c r="B88" s="17"/>
      <c r="C88" s="17"/>
      <c r="D88" s="33" t="s">
        <v>375</v>
      </c>
      <c r="E88" s="33"/>
      <c r="F88" s="33"/>
      <c r="G88" s="33"/>
      <c r="H88" s="33"/>
      <c r="I88" s="33"/>
      <c r="J88" s="33"/>
      <c r="L88">
        <v>1.23</v>
      </c>
    </row>
    <row r="89" spans="1:12" ht="24" customHeight="1" x14ac:dyDescent="0.2">
      <c r="A89" s="12" t="s">
        <v>184</v>
      </c>
      <c r="B89" s="12" t="s">
        <v>13</v>
      </c>
      <c r="C89" s="12"/>
      <c r="D89" s="12" t="s">
        <v>60</v>
      </c>
      <c r="E89" s="13"/>
      <c r="F89" s="14">
        <v>1</v>
      </c>
      <c r="G89" s="14" t="s">
        <v>15</v>
      </c>
      <c r="H89" s="15">
        <f>I90 + I91 + I92</f>
        <v>0</v>
      </c>
      <c r="I89" s="15">
        <f t="shared" ref="I89:I112" si="22">TRUNC(F89 * H89,2)</f>
        <v>0</v>
      </c>
      <c r="J89" s="16">
        <f>I89 / J9</f>
        <v>0</v>
      </c>
      <c r="L89">
        <v>1.23</v>
      </c>
    </row>
    <row r="90" spans="1:12" ht="39" customHeight="1" x14ac:dyDescent="0.2">
      <c r="A90" s="6" t="s">
        <v>185</v>
      </c>
      <c r="B90" s="6" t="s">
        <v>62</v>
      </c>
      <c r="C90" s="6" t="s">
        <v>27</v>
      </c>
      <c r="D90" s="6" t="s">
        <v>63</v>
      </c>
      <c r="E90" s="7" t="s">
        <v>20</v>
      </c>
      <c r="F90" s="8">
        <v>613.52</v>
      </c>
      <c r="G90" s="9">
        <v>0</v>
      </c>
      <c r="H90" s="9">
        <f>ROUND(G90*L90,2)</f>
        <v>0</v>
      </c>
      <c r="I90" s="9">
        <f>ROUND(F90*H90,2)</f>
        <v>0</v>
      </c>
      <c r="J90" s="10">
        <f>I90 / J9</f>
        <v>0</v>
      </c>
      <c r="L90">
        <v>1.23</v>
      </c>
    </row>
    <row r="91" spans="1:12" ht="39" customHeight="1" x14ac:dyDescent="0.2">
      <c r="A91" s="6" t="s">
        <v>186</v>
      </c>
      <c r="B91" s="6" t="s">
        <v>54</v>
      </c>
      <c r="C91" s="6" t="s">
        <v>27</v>
      </c>
      <c r="D91" s="6" t="s">
        <v>55</v>
      </c>
      <c r="E91" s="7" t="s">
        <v>20</v>
      </c>
      <c r="F91" s="8">
        <v>613.52</v>
      </c>
      <c r="G91" s="9">
        <v>0</v>
      </c>
      <c r="H91" s="9">
        <f t="shared" ref="H91:H92" si="23">ROUND(G91*L91,2)</f>
        <v>0</v>
      </c>
      <c r="I91" s="9">
        <f t="shared" ref="I91:I92" si="24">ROUND(F91*H91,2)</f>
        <v>0</v>
      </c>
      <c r="J91" s="10">
        <f>I91 / J9</f>
        <v>0</v>
      </c>
      <c r="L91">
        <v>1.23</v>
      </c>
    </row>
    <row r="92" spans="1:12" ht="51.95" customHeight="1" x14ac:dyDescent="0.2">
      <c r="A92" s="6" t="s">
        <v>187</v>
      </c>
      <c r="B92" s="6" t="s">
        <v>141</v>
      </c>
      <c r="C92" s="6" t="s">
        <v>27</v>
      </c>
      <c r="D92" s="6" t="s">
        <v>142</v>
      </c>
      <c r="E92" s="7" t="s">
        <v>20</v>
      </c>
      <c r="F92" s="8">
        <v>613.52</v>
      </c>
      <c r="G92" s="9">
        <v>0</v>
      </c>
      <c r="H92" s="9">
        <f t="shared" si="23"/>
        <v>0</v>
      </c>
      <c r="I92" s="9">
        <f t="shared" si="24"/>
        <v>0</v>
      </c>
      <c r="J92" s="10">
        <f>I92 / J9</f>
        <v>0</v>
      </c>
      <c r="L92">
        <v>1.23</v>
      </c>
    </row>
    <row r="93" spans="1:12" ht="24" customHeight="1" x14ac:dyDescent="0.2">
      <c r="A93" s="12" t="s">
        <v>188</v>
      </c>
      <c r="B93" s="12" t="s">
        <v>13</v>
      </c>
      <c r="C93" s="12"/>
      <c r="D93" s="12" t="s">
        <v>118</v>
      </c>
      <c r="E93" s="13"/>
      <c r="F93" s="14">
        <v>1</v>
      </c>
      <c r="G93" s="14"/>
      <c r="H93" s="15">
        <f>I94 + I95</f>
        <v>0</v>
      </c>
      <c r="I93" s="15">
        <f t="shared" si="22"/>
        <v>0</v>
      </c>
      <c r="J93" s="16">
        <f>I93 / J9</f>
        <v>0</v>
      </c>
      <c r="L93">
        <v>1.23</v>
      </c>
    </row>
    <row r="94" spans="1:12" ht="26.1" customHeight="1" x14ac:dyDescent="0.2">
      <c r="A94" s="6" t="s">
        <v>189</v>
      </c>
      <c r="B94" s="6" t="s">
        <v>190</v>
      </c>
      <c r="C94" s="6" t="s">
        <v>27</v>
      </c>
      <c r="D94" s="6" t="s">
        <v>191</v>
      </c>
      <c r="E94" s="7" t="s">
        <v>20</v>
      </c>
      <c r="F94" s="8">
        <v>613.52</v>
      </c>
      <c r="G94" s="9">
        <v>0</v>
      </c>
      <c r="H94" s="9">
        <f>ROUND(G94*L94,2)</f>
        <v>0</v>
      </c>
      <c r="I94" s="9">
        <f>ROUND(F94*H94,2)</f>
        <v>0</v>
      </c>
      <c r="J94" s="10">
        <f>I94 / J9</f>
        <v>0</v>
      </c>
      <c r="L94">
        <v>1.23</v>
      </c>
    </row>
    <row r="95" spans="1:12" ht="39" customHeight="1" x14ac:dyDescent="0.2">
      <c r="A95" s="6" t="s">
        <v>192</v>
      </c>
      <c r="B95" s="6" t="s">
        <v>193</v>
      </c>
      <c r="C95" s="6" t="s">
        <v>27</v>
      </c>
      <c r="D95" s="6" t="s">
        <v>194</v>
      </c>
      <c r="E95" s="7" t="s">
        <v>100</v>
      </c>
      <c r="F95" s="8">
        <v>204.72</v>
      </c>
      <c r="G95" s="9">
        <v>0</v>
      </c>
      <c r="H95" s="9">
        <f>ROUND(G95*L95,2)</f>
        <v>0</v>
      </c>
      <c r="I95" s="9">
        <f>ROUND(F95*H95,2)</f>
        <v>0</v>
      </c>
      <c r="J95" s="10">
        <f>I95 / J9</f>
        <v>0</v>
      </c>
      <c r="L95">
        <v>1.23</v>
      </c>
    </row>
    <row r="96" spans="1:12" ht="24" customHeight="1" x14ac:dyDescent="0.2">
      <c r="A96" s="12" t="s">
        <v>195</v>
      </c>
      <c r="B96" s="12" t="s">
        <v>13</v>
      </c>
      <c r="C96" s="12"/>
      <c r="D96" s="12" t="s">
        <v>60</v>
      </c>
      <c r="E96" s="13"/>
      <c r="F96" s="14">
        <v>1</v>
      </c>
      <c r="G96" s="14"/>
      <c r="H96" s="15">
        <f>I97 + I98 + I99 + I100 + I101</f>
        <v>0</v>
      </c>
      <c r="I96" s="15">
        <f t="shared" si="22"/>
        <v>0</v>
      </c>
      <c r="J96" s="16">
        <f>I96 / J9</f>
        <v>0</v>
      </c>
      <c r="L96">
        <v>1.23</v>
      </c>
    </row>
    <row r="97" spans="1:12" ht="39" customHeight="1" x14ac:dyDescent="0.2">
      <c r="A97" s="6" t="s">
        <v>196</v>
      </c>
      <c r="B97" s="6" t="s">
        <v>62</v>
      </c>
      <c r="C97" s="6" t="s">
        <v>27</v>
      </c>
      <c r="D97" s="6" t="s">
        <v>63</v>
      </c>
      <c r="E97" s="7" t="s">
        <v>20</v>
      </c>
      <c r="F97" s="8">
        <v>214.22</v>
      </c>
      <c r="G97" s="9">
        <v>0</v>
      </c>
      <c r="H97" s="9">
        <f>ROUND(G97*L97,2)</f>
        <v>0</v>
      </c>
      <c r="I97" s="9">
        <f>ROUND(F97*H97,2)</f>
        <v>0</v>
      </c>
      <c r="J97" s="10">
        <f>I97 / J9</f>
        <v>0</v>
      </c>
      <c r="L97">
        <v>1.23</v>
      </c>
    </row>
    <row r="98" spans="1:12" ht="39" customHeight="1" x14ac:dyDescent="0.2">
      <c r="A98" s="6" t="s">
        <v>197</v>
      </c>
      <c r="B98" s="6" t="s">
        <v>54</v>
      </c>
      <c r="C98" s="6" t="s">
        <v>27</v>
      </c>
      <c r="D98" s="6" t="s">
        <v>55</v>
      </c>
      <c r="E98" s="7" t="s">
        <v>20</v>
      </c>
      <c r="F98" s="8">
        <v>214.22</v>
      </c>
      <c r="G98" s="9">
        <v>0</v>
      </c>
      <c r="H98" s="9">
        <f t="shared" ref="H98:H101" si="25">ROUND(G98*L98,2)</f>
        <v>0</v>
      </c>
      <c r="I98" s="9">
        <f t="shared" ref="I98:I101" si="26">ROUND(F98*H98,2)</f>
        <v>0</v>
      </c>
      <c r="J98" s="10">
        <f>I98 / J9</f>
        <v>0</v>
      </c>
      <c r="L98">
        <v>1.23</v>
      </c>
    </row>
    <row r="99" spans="1:12" ht="39" customHeight="1" x14ac:dyDescent="0.2">
      <c r="A99" s="6" t="s">
        <v>198</v>
      </c>
      <c r="B99" s="6" t="s">
        <v>80</v>
      </c>
      <c r="C99" s="6" t="s">
        <v>362</v>
      </c>
      <c r="D99" s="6" t="s">
        <v>81</v>
      </c>
      <c r="E99" s="7" t="s">
        <v>77</v>
      </c>
      <c r="F99" s="8">
        <v>214.22</v>
      </c>
      <c r="G99" s="9">
        <v>0</v>
      </c>
      <c r="H99" s="9">
        <f t="shared" si="25"/>
        <v>0</v>
      </c>
      <c r="I99" s="9">
        <f t="shared" si="26"/>
        <v>0</v>
      </c>
      <c r="J99" s="10">
        <f>I99 / J9</f>
        <v>0</v>
      </c>
      <c r="L99">
        <v>1.23</v>
      </c>
    </row>
    <row r="100" spans="1:12" ht="65.099999999999994" customHeight="1" x14ac:dyDescent="0.2">
      <c r="A100" s="6" t="s">
        <v>200</v>
      </c>
      <c r="B100" s="6" t="s">
        <v>201</v>
      </c>
      <c r="C100" s="6" t="s">
        <v>27</v>
      </c>
      <c r="D100" s="6" t="s">
        <v>202</v>
      </c>
      <c r="E100" s="7" t="s">
        <v>100</v>
      </c>
      <c r="F100" s="8">
        <v>167.3</v>
      </c>
      <c r="G100" s="9">
        <v>0</v>
      </c>
      <c r="H100" s="9">
        <f t="shared" si="25"/>
        <v>0</v>
      </c>
      <c r="I100" s="9">
        <f t="shared" si="26"/>
        <v>0</v>
      </c>
      <c r="J100" s="10">
        <f>I100 / J9</f>
        <v>0</v>
      </c>
      <c r="L100">
        <v>1.23</v>
      </c>
    </row>
    <row r="101" spans="1:12" ht="26.1" customHeight="1" x14ac:dyDescent="0.2">
      <c r="A101" s="6" t="s">
        <v>203</v>
      </c>
      <c r="B101" s="6" t="s">
        <v>204</v>
      </c>
      <c r="C101" s="6" t="s">
        <v>27</v>
      </c>
      <c r="D101" s="6" t="s">
        <v>205</v>
      </c>
      <c r="E101" s="7" t="s">
        <v>20</v>
      </c>
      <c r="F101" s="8">
        <v>291.85000000000002</v>
      </c>
      <c r="G101" s="9">
        <v>0</v>
      </c>
      <c r="H101" s="9">
        <f t="shared" si="25"/>
        <v>0</v>
      </c>
      <c r="I101" s="9">
        <f t="shared" si="26"/>
        <v>0</v>
      </c>
      <c r="J101" s="10">
        <f>I101 / J9</f>
        <v>0</v>
      </c>
      <c r="L101">
        <v>1.23</v>
      </c>
    </row>
    <row r="102" spans="1:12" ht="24.95" customHeight="1" x14ac:dyDescent="0.2">
      <c r="A102" s="17" t="s">
        <v>376</v>
      </c>
      <c r="B102" s="17"/>
      <c r="C102" s="17"/>
      <c r="D102" s="33" t="s">
        <v>366</v>
      </c>
      <c r="E102" s="33"/>
      <c r="F102" s="33"/>
      <c r="G102" s="33"/>
      <c r="H102" s="33"/>
      <c r="I102" s="33"/>
      <c r="J102" s="33"/>
      <c r="L102">
        <v>1.23</v>
      </c>
    </row>
    <row r="103" spans="1:12" ht="24" customHeight="1" x14ac:dyDescent="0.2">
      <c r="A103" s="12" t="s">
        <v>206</v>
      </c>
      <c r="B103" s="12" t="s">
        <v>13</v>
      </c>
      <c r="C103" s="12"/>
      <c r="D103" s="12" t="s">
        <v>207</v>
      </c>
      <c r="E103" s="13"/>
      <c r="F103" s="14">
        <v>1</v>
      </c>
      <c r="G103" s="14" t="s">
        <v>15</v>
      </c>
      <c r="H103" s="15">
        <f>I104 + I105 + I106 + I107 + I108 + I109 + I110 + I111</f>
        <v>0</v>
      </c>
      <c r="I103" s="15">
        <f t="shared" si="22"/>
        <v>0</v>
      </c>
      <c r="J103" s="16">
        <f>I103 / J9</f>
        <v>0</v>
      </c>
      <c r="L103">
        <v>1.23</v>
      </c>
    </row>
    <row r="104" spans="1:12" ht="51.95" customHeight="1" x14ac:dyDescent="0.2">
      <c r="A104" s="6" t="s">
        <v>208</v>
      </c>
      <c r="B104" s="6" t="s">
        <v>179</v>
      </c>
      <c r="C104" s="6" t="s">
        <v>18</v>
      </c>
      <c r="D104" s="6" t="s">
        <v>180</v>
      </c>
      <c r="E104" s="7" t="s">
        <v>146</v>
      </c>
      <c r="F104" s="8">
        <v>4</v>
      </c>
      <c r="G104" s="9">
        <v>0</v>
      </c>
      <c r="H104" s="9">
        <f>ROUND(G104*L104,2)</f>
        <v>0</v>
      </c>
      <c r="I104" s="9">
        <f>ROUND(F104*H104,2)</f>
        <v>0</v>
      </c>
      <c r="J104" s="10">
        <f>I104 / J9</f>
        <v>0</v>
      </c>
      <c r="L104">
        <v>1.23</v>
      </c>
    </row>
    <row r="105" spans="1:12" ht="51.95" customHeight="1" x14ac:dyDescent="0.2">
      <c r="A105" s="6" t="s">
        <v>209</v>
      </c>
      <c r="B105" s="6" t="s">
        <v>182</v>
      </c>
      <c r="C105" s="6" t="s">
        <v>18</v>
      </c>
      <c r="D105" s="6" t="s">
        <v>183</v>
      </c>
      <c r="E105" s="7" t="s">
        <v>146</v>
      </c>
      <c r="F105" s="8">
        <v>16</v>
      </c>
      <c r="G105" s="9">
        <v>0</v>
      </c>
      <c r="H105" s="9">
        <f t="shared" ref="H105:H111" si="27">ROUND(G105*L105,2)</f>
        <v>0</v>
      </c>
      <c r="I105" s="9">
        <f t="shared" ref="I105:I111" si="28">ROUND(F105*H105,2)</f>
        <v>0</v>
      </c>
      <c r="J105" s="10">
        <f>I105 / J9</f>
        <v>0</v>
      </c>
      <c r="L105">
        <v>1.23</v>
      </c>
    </row>
    <row r="106" spans="1:12" ht="65.099999999999994" customHeight="1" x14ac:dyDescent="0.2">
      <c r="A106" s="6" t="s">
        <v>210</v>
      </c>
      <c r="B106" s="6" t="s">
        <v>364</v>
      </c>
      <c r="C106" s="6" t="s">
        <v>18</v>
      </c>
      <c r="D106" s="6" t="s">
        <v>211</v>
      </c>
      <c r="E106" s="7" t="s">
        <v>146</v>
      </c>
      <c r="F106" s="8">
        <v>4</v>
      </c>
      <c r="G106" s="9">
        <v>0</v>
      </c>
      <c r="H106" s="9">
        <f t="shared" si="27"/>
        <v>0</v>
      </c>
      <c r="I106" s="9">
        <f t="shared" si="28"/>
        <v>0</v>
      </c>
      <c r="J106" s="10">
        <f>I106 / J9</f>
        <v>0</v>
      </c>
      <c r="L106">
        <v>1.23</v>
      </c>
    </row>
    <row r="107" spans="1:12" ht="51.95" customHeight="1" x14ac:dyDescent="0.2">
      <c r="A107" s="6" t="s">
        <v>212</v>
      </c>
      <c r="B107" s="6" t="s">
        <v>365</v>
      </c>
      <c r="C107" s="6" t="s">
        <v>18</v>
      </c>
      <c r="D107" s="6" t="s">
        <v>213</v>
      </c>
      <c r="E107" s="7" t="s">
        <v>146</v>
      </c>
      <c r="F107" s="8">
        <v>2</v>
      </c>
      <c r="G107" s="9">
        <v>0</v>
      </c>
      <c r="H107" s="9">
        <f t="shared" si="27"/>
        <v>0</v>
      </c>
      <c r="I107" s="9">
        <f t="shared" si="28"/>
        <v>0</v>
      </c>
      <c r="J107" s="10">
        <f>I107 / J9</f>
        <v>0</v>
      </c>
      <c r="L107">
        <v>1.23</v>
      </c>
    </row>
    <row r="108" spans="1:12" ht="39" customHeight="1" x14ac:dyDescent="0.2">
      <c r="A108" s="6" t="s">
        <v>214</v>
      </c>
      <c r="B108" s="6" t="s">
        <v>215</v>
      </c>
      <c r="C108" s="6" t="s">
        <v>27</v>
      </c>
      <c r="D108" s="6" t="s">
        <v>216</v>
      </c>
      <c r="E108" s="7" t="s">
        <v>20</v>
      </c>
      <c r="F108" s="8">
        <v>11.75</v>
      </c>
      <c r="G108" s="9">
        <v>0</v>
      </c>
      <c r="H108" s="9">
        <f t="shared" si="27"/>
        <v>0</v>
      </c>
      <c r="I108" s="9">
        <f t="shared" si="28"/>
        <v>0</v>
      </c>
      <c r="J108" s="10">
        <f>I108 / J9</f>
        <v>0</v>
      </c>
      <c r="L108">
        <v>1.23</v>
      </c>
    </row>
    <row r="109" spans="1:12" ht="24" customHeight="1" x14ac:dyDescent="0.2">
      <c r="A109" s="6" t="s">
        <v>217</v>
      </c>
      <c r="B109" s="6" t="s">
        <v>218</v>
      </c>
      <c r="C109" s="6" t="s">
        <v>27</v>
      </c>
      <c r="D109" s="6" t="s">
        <v>219</v>
      </c>
      <c r="E109" s="7" t="s">
        <v>146</v>
      </c>
      <c r="F109" s="8">
        <v>40</v>
      </c>
      <c r="G109" s="9">
        <v>0</v>
      </c>
      <c r="H109" s="9">
        <f t="shared" si="27"/>
        <v>0</v>
      </c>
      <c r="I109" s="9">
        <f t="shared" si="28"/>
        <v>0</v>
      </c>
      <c r="J109" s="10">
        <f>I109 / J9</f>
        <v>0</v>
      </c>
      <c r="L109">
        <v>1.23</v>
      </c>
    </row>
    <row r="110" spans="1:12" ht="26.1" customHeight="1" x14ac:dyDescent="0.2">
      <c r="A110" s="6" t="s">
        <v>220</v>
      </c>
      <c r="B110" s="6" t="s">
        <v>221</v>
      </c>
      <c r="C110" s="6" t="s">
        <v>27</v>
      </c>
      <c r="D110" s="6" t="s">
        <v>222</v>
      </c>
      <c r="E110" s="7" t="s">
        <v>146</v>
      </c>
      <c r="F110" s="8">
        <v>20</v>
      </c>
      <c r="G110" s="9">
        <v>0</v>
      </c>
      <c r="H110" s="9">
        <f t="shared" si="27"/>
        <v>0</v>
      </c>
      <c r="I110" s="9">
        <f t="shared" si="28"/>
        <v>0</v>
      </c>
      <c r="J110" s="10">
        <f>I110 / J9</f>
        <v>0</v>
      </c>
      <c r="L110">
        <v>1.23</v>
      </c>
    </row>
    <row r="111" spans="1:12" ht="39" customHeight="1" x14ac:dyDescent="0.2">
      <c r="A111" s="6" t="s">
        <v>223</v>
      </c>
      <c r="B111" s="6" t="s">
        <v>224</v>
      </c>
      <c r="C111" s="6" t="s">
        <v>27</v>
      </c>
      <c r="D111" s="6" t="s">
        <v>225</v>
      </c>
      <c r="E111" s="7" t="s">
        <v>146</v>
      </c>
      <c r="F111" s="8">
        <v>3</v>
      </c>
      <c r="G111" s="9">
        <v>0</v>
      </c>
      <c r="H111" s="9">
        <f t="shared" si="27"/>
        <v>0</v>
      </c>
      <c r="I111" s="9">
        <f t="shared" si="28"/>
        <v>0</v>
      </c>
      <c r="J111" s="10">
        <f>I111 / J9</f>
        <v>0</v>
      </c>
      <c r="L111">
        <v>1.23</v>
      </c>
    </row>
    <row r="112" spans="1:12" ht="24" customHeight="1" x14ac:dyDescent="0.2">
      <c r="A112" s="12" t="s">
        <v>226</v>
      </c>
      <c r="B112" s="12" t="s">
        <v>13</v>
      </c>
      <c r="C112" s="12"/>
      <c r="D112" s="12" t="s">
        <v>227</v>
      </c>
      <c r="E112" s="13"/>
      <c r="F112" s="14">
        <v>1</v>
      </c>
      <c r="G112" s="14" t="s">
        <v>15</v>
      </c>
      <c r="H112" s="15">
        <f>I113 + I114 + I115 + I116 + I117 + I118 + I119 + I120 + I121 + I122 + I123 + I124 + I125 + I126 + I127 + I128 + I129 + I130 + I131 + I132 + I133 + I134 + I135 + I136 + I137 + I138 + I139 + I140</f>
        <v>0</v>
      </c>
      <c r="I112" s="15">
        <f t="shared" si="22"/>
        <v>0</v>
      </c>
      <c r="J112" s="16">
        <f>I112 / J9</f>
        <v>0</v>
      </c>
      <c r="L112">
        <v>1.23</v>
      </c>
    </row>
    <row r="113" spans="1:12" ht="26.1" customHeight="1" x14ac:dyDescent="0.2">
      <c r="A113" s="6" t="s">
        <v>228</v>
      </c>
      <c r="B113" s="6" t="s">
        <v>229</v>
      </c>
      <c r="C113" s="6" t="s">
        <v>362</v>
      </c>
      <c r="D113" s="6" t="s">
        <v>230</v>
      </c>
      <c r="E113" s="7" t="s">
        <v>100</v>
      </c>
      <c r="F113" s="8">
        <v>6</v>
      </c>
      <c r="G113" s="9">
        <v>0</v>
      </c>
      <c r="H113" s="9">
        <f>ROUND(G113*L113,2)</f>
        <v>0</v>
      </c>
      <c r="I113" s="9">
        <f>ROUND(F113*H113,2)</f>
        <v>0</v>
      </c>
      <c r="J113" s="10">
        <f>I113 / J9</f>
        <v>0</v>
      </c>
      <c r="L113">
        <v>1.23</v>
      </c>
    </row>
    <row r="114" spans="1:12" ht="39" customHeight="1" x14ac:dyDescent="0.2">
      <c r="A114" s="6" t="s">
        <v>231</v>
      </c>
      <c r="B114" s="6" t="s">
        <v>232</v>
      </c>
      <c r="C114" s="6" t="s">
        <v>362</v>
      </c>
      <c r="D114" s="6" t="s">
        <v>233</v>
      </c>
      <c r="E114" s="7" t="s">
        <v>100</v>
      </c>
      <c r="F114" s="8">
        <v>170</v>
      </c>
      <c r="G114" s="9">
        <v>0</v>
      </c>
      <c r="H114" s="9">
        <f t="shared" ref="H114:H140" si="29">ROUND(G114*L114,2)</f>
        <v>0</v>
      </c>
      <c r="I114" s="9">
        <f t="shared" ref="I114:I140" si="30">ROUND(F114*H114,2)</f>
        <v>0</v>
      </c>
      <c r="J114" s="10">
        <f>I114 / J9</f>
        <v>0</v>
      </c>
      <c r="L114">
        <v>1.23</v>
      </c>
    </row>
    <row r="115" spans="1:12" ht="39" customHeight="1" x14ac:dyDescent="0.2">
      <c r="A115" s="6" t="s">
        <v>234</v>
      </c>
      <c r="B115" s="6" t="s">
        <v>235</v>
      </c>
      <c r="C115" s="6" t="s">
        <v>362</v>
      </c>
      <c r="D115" s="6" t="s">
        <v>236</v>
      </c>
      <c r="E115" s="11" t="s">
        <v>100</v>
      </c>
      <c r="F115" s="8">
        <v>180</v>
      </c>
      <c r="G115" s="9">
        <v>0</v>
      </c>
      <c r="H115" s="9">
        <f t="shared" si="29"/>
        <v>0</v>
      </c>
      <c r="I115" s="9">
        <f t="shared" si="30"/>
        <v>0</v>
      </c>
      <c r="J115" s="10">
        <f>I115 / J9</f>
        <v>0</v>
      </c>
      <c r="L115">
        <v>1.23</v>
      </c>
    </row>
    <row r="116" spans="1:12" ht="26.1" customHeight="1" x14ac:dyDescent="0.2">
      <c r="A116" s="6" t="s">
        <v>237</v>
      </c>
      <c r="B116" s="6" t="s">
        <v>238</v>
      </c>
      <c r="C116" s="6" t="s">
        <v>362</v>
      </c>
      <c r="D116" s="6" t="s">
        <v>239</v>
      </c>
      <c r="E116" s="11" t="s">
        <v>100</v>
      </c>
      <c r="F116" s="8">
        <v>120</v>
      </c>
      <c r="G116" s="9">
        <v>0</v>
      </c>
      <c r="H116" s="9">
        <f t="shared" si="29"/>
        <v>0</v>
      </c>
      <c r="I116" s="9">
        <f t="shared" si="30"/>
        <v>0</v>
      </c>
      <c r="J116" s="10">
        <f>I116 / J9</f>
        <v>0</v>
      </c>
      <c r="L116">
        <v>1.23</v>
      </c>
    </row>
    <row r="117" spans="1:12" ht="26.1" customHeight="1" x14ac:dyDescent="0.2">
      <c r="A117" s="6" t="s">
        <v>240</v>
      </c>
      <c r="B117" s="6" t="s">
        <v>241</v>
      </c>
      <c r="C117" s="6" t="s">
        <v>362</v>
      </c>
      <c r="D117" s="6" t="s">
        <v>242</v>
      </c>
      <c r="E117" s="7" t="s">
        <v>130</v>
      </c>
      <c r="F117" s="8">
        <v>14</v>
      </c>
      <c r="G117" s="9">
        <v>0</v>
      </c>
      <c r="H117" s="9">
        <f t="shared" si="29"/>
        <v>0</v>
      </c>
      <c r="I117" s="9">
        <f t="shared" si="30"/>
        <v>0</v>
      </c>
      <c r="J117" s="10">
        <f>I117 / J9</f>
        <v>0</v>
      </c>
      <c r="L117">
        <v>1.23</v>
      </c>
    </row>
    <row r="118" spans="1:12" ht="26.1" customHeight="1" x14ac:dyDescent="0.2">
      <c r="A118" s="6" t="s">
        <v>243</v>
      </c>
      <c r="B118" s="6" t="s">
        <v>244</v>
      </c>
      <c r="C118" s="6" t="s">
        <v>362</v>
      </c>
      <c r="D118" s="6" t="s">
        <v>245</v>
      </c>
      <c r="E118" s="7" t="s">
        <v>100</v>
      </c>
      <c r="F118" s="8">
        <v>165</v>
      </c>
      <c r="G118" s="9">
        <v>0</v>
      </c>
      <c r="H118" s="9">
        <f t="shared" si="29"/>
        <v>0</v>
      </c>
      <c r="I118" s="9">
        <f t="shared" si="30"/>
        <v>0</v>
      </c>
      <c r="J118" s="10">
        <f>I118 / J9</f>
        <v>0</v>
      </c>
      <c r="L118">
        <v>1.23</v>
      </c>
    </row>
    <row r="119" spans="1:12" ht="26.1" customHeight="1" x14ac:dyDescent="0.2">
      <c r="A119" s="6" t="s">
        <v>246</v>
      </c>
      <c r="B119" s="6" t="s">
        <v>247</v>
      </c>
      <c r="C119" s="6" t="s">
        <v>362</v>
      </c>
      <c r="D119" s="6" t="s">
        <v>248</v>
      </c>
      <c r="E119" s="7" t="s">
        <v>100</v>
      </c>
      <c r="F119" s="8">
        <v>700</v>
      </c>
      <c r="G119" s="9">
        <v>0</v>
      </c>
      <c r="H119" s="9">
        <f t="shared" si="29"/>
        <v>0</v>
      </c>
      <c r="I119" s="9">
        <f t="shared" si="30"/>
        <v>0</v>
      </c>
      <c r="J119" s="10">
        <f>I119 / J9</f>
        <v>0</v>
      </c>
      <c r="L119">
        <v>1.23</v>
      </c>
    </row>
    <row r="120" spans="1:12" ht="26.1" customHeight="1" x14ac:dyDescent="0.2">
      <c r="A120" s="6" t="s">
        <v>249</v>
      </c>
      <c r="B120" s="6" t="s">
        <v>250</v>
      </c>
      <c r="C120" s="6" t="s">
        <v>362</v>
      </c>
      <c r="D120" s="6" t="s">
        <v>251</v>
      </c>
      <c r="E120" s="7" t="s">
        <v>100</v>
      </c>
      <c r="F120" s="8">
        <v>340</v>
      </c>
      <c r="G120" s="9">
        <v>0</v>
      </c>
      <c r="H120" s="9">
        <f t="shared" si="29"/>
        <v>0</v>
      </c>
      <c r="I120" s="9">
        <f t="shared" si="30"/>
        <v>0</v>
      </c>
      <c r="J120" s="10">
        <f>I120 / J9</f>
        <v>0</v>
      </c>
      <c r="L120">
        <v>1.23</v>
      </c>
    </row>
    <row r="121" spans="1:12" ht="26.1" customHeight="1" x14ac:dyDescent="0.2">
      <c r="A121" s="6" t="s">
        <v>252</v>
      </c>
      <c r="B121" s="6" t="s">
        <v>253</v>
      </c>
      <c r="C121" s="6" t="s">
        <v>362</v>
      </c>
      <c r="D121" s="6" t="s">
        <v>254</v>
      </c>
      <c r="E121" s="7" t="s">
        <v>100</v>
      </c>
      <c r="F121" s="8">
        <v>870</v>
      </c>
      <c r="G121" s="9">
        <v>0</v>
      </c>
      <c r="H121" s="9">
        <f t="shared" si="29"/>
        <v>0</v>
      </c>
      <c r="I121" s="9">
        <f t="shared" si="30"/>
        <v>0</v>
      </c>
      <c r="J121" s="10">
        <f>I121 / J9</f>
        <v>0</v>
      </c>
      <c r="L121">
        <v>1.23</v>
      </c>
    </row>
    <row r="122" spans="1:12" ht="26.1" customHeight="1" x14ac:dyDescent="0.2">
      <c r="A122" s="6" t="s">
        <v>255</v>
      </c>
      <c r="B122" s="6" t="s">
        <v>256</v>
      </c>
      <c r="C122" s="6" t="s">
        <v>362</v>
      </c>
      <c r="D122" s="6" t="s">
        <v>257</v>
      </c>
      <c r="E122" s="7" t="s">
        <v>100</v>
      </c>
      <c r="F122" s="8">
        <v>520</v>
      </c>
      <c r="G122" s="9">
        <v>0</v>
      </c>
      <c r="H122" s="9">
        <f t="shared" si="29"/>
        <v>0</v>
      </c>
      <c r="I122" s="9">
        <f t="shared" si="30"/>
        <v>0</v>
      </c>
      <c r="J122" s="10">
        <f>I122 / J9</f>
        <v>0</v>
      </c>
      <c r="L122">
        <v>1.23</v>
      </c>
    </row>
    <row r="123" spans="1:12" ht="39" customHeight="1" x14ac:dyDescent="0.2">
      <c r="A123" s="6" t="s">
        <v>258</v>
      </c>
      <c r="B123" s="6" t="s">
        <v>259</v>
      </c>
      <c r="C123" s="6" t="s">
        <v>362</v>
      </c>
      <c r="D123" s="6" t="s">
        <v>260</v>
      </c>
      <c r="E123" s="7" t="s">
        <v>130</v>
      </c>
      <c r="F123" s="8">
        <v>5</v>
      </c>
      <c r="G123" s="9">
        <v>0</v>
      </c>
      <c r="H123" s="9">
        <f t="shared" si="29"/>
        <v>0</v>
      </c>
      <c r="I123" s="9">
        <f t="shared" si="30"/>
        <v>0</v>
      </c>
      <c r="J123" s="10">
        <f>I123 / J9</f>
        <v>0</v>
      </c>
      <c r="L123">
        <v>1.23</v>
      </c>
    </row>
    <row r="124" spans="1:12" ht="39" customHeight="1" x14ac:dyDescent="0.2">
      <c r="A124" s="6" t="s">
        <v>261</v>
      </c>
      <c r="B124" s="6" t="s">
        <v>262</v>
      </c>
      <c r="C124" s="6" t="s">
        <v>362</v>
      </c>
      <c r="D124" s="6" t="s">
        <v>263</v>
      </c>
      <c r="E124" s="7" t="s">
        <v>130</v>
      </c>
      <c r="F124" s="8">
        <v>8</v>
      </c>
      <c r="G124" s="9">
        <v>0</v>
      </c>
      <c r="H124" s="9">
        <f t="shared" si="29"/>
        <v>0</v>
      </c>
      <c r="I124" s="9">
        <f t="shared" si="30"/>
        <v>0</v>
      </c>
      <c r="J124" s="10">
        <f>I124 / J9</f>
        <v>0</v>
      </c>
      <c r="L124">
        <v>1.23</v>
      </c>
    </row>
    <row r="125" spans="1:12" ht="39" customHeight="1" x14ac:dyDescent="0.2">
      <c r="A125" s="6" t="s">
        <v>264</v>
      </c>
      <c r="B125" s="6" t="s">
        <v>265</v>
      </c>
      <c r="C125" s="6" t="s">
        <v>362</v>
      </c>
      <c r="D125" s="6" t="s">
        <v>266</v>
      </c>
      <c r="E125" s="7" t="s">
        <v>130</v>
      </c>
      <c r="F125" s="8">
        <v>2</v>
      </c>
      <c r="G125" s="9">
        <v>0</v>
      </c>
      <c r="H125" s="9">
        <f t="shared" si="29"/>
        <v>0</v>
      </c>
      <c r="I125" s="9">
        <f t="shared" si="30"/>
        <v>0</v>
      </c>
      <c r="J125" s="10">
        <f>I125 / J9</f>
        <v>0</v>
      </c>
      <c r="L125">
        <v>1.23</v>
      </c>
    </row>
    <row r="126" spans="1:12" ht="39" customHeight="1" x14ac:dyDescent="0.2">
      <c r="A126" s="6" t="s">
        <v>267</v>
      </c>
      <c r="B126" s="6" t="s">
        <v>268</v>
      </c>
      <c r="C126" s="6" t="s">
        <v>362</v>
      </c>
      <c r="D126" s="6" t="s">
        <v>269</v>
      </c>
      <c r="E126" s="7" t="s">
        <v>130</v>
      </c>
      <c r="F126" s="8">
        <v>1</v>
      </c>
      <c r="G126" s="9">
        <v>0</v>
      </c>
      <c r="H126" s="9">
        <f t="shared" si="29"/>
        <v>0</v>
      </c>
      <c r="I126" s="9">
        <f t="shared" si="30"/>
        <v>0</v>
      </c>
      <c r="J126" s="10">
        <f>I126 / J9</f>
        <v>0</v>
      </c>
      <c r="L126">
        <v>1.23</v>
      </c>
    </row>
    <row r="127" spans="1:12" ht="51.95" customHeight="1" x14ac:dyDescent="0.2">
      <c r="A127" s="6" t="s">
        <v>270</v>
      </c>
      <c r="B127" s="6" t="s">
        <v>271</v>
      </c>
      <c r="C127" s="6" t="s">
        <v>362</v>
      </c>
      <c r="D127" s="6" t="s">
        <v>272</v>
      </c>
      <c r="E127" s="7" t="s">
        <v>130</v>
      </c>
      <c r="F127" s="8">
        <v>1</v>
      </c>
      <c r="G127" s="9">
        <v>0</v>
      </c>
      <c r="H127" s="9">
        <f t="shared" si="29"/>
        <v>0</v>
      </c>
      <c r="I127" s="9">
        <f t="shared" si="30"/>
        <v>0</v>
      </c>
      <c r="J127" s="10">
        <f>I127 / J9</f>
        <v>0</v>
      </c>
      <c r="L127">
        <v>1.23</v>
      </c>
    </row>
    <row r="128" spans="1:12" ht="26.1" customHeight="1" x14ac:dyDescent="0.2">
      <c r="A128" s="6" t="s">
        <v>273</v>
      </c>
      <c r="B128" s="6" t="s">
        <v>274</v>
      </c>
      <c r="C128" s="6" t="s">
        <v>362</v>
      </c>
      <c r="D128" s="6" t="s">
        <v>275</v>
      </c>
      <c r="E128" s="7" t="s">
        <v>130</v>
      </c>
      <c r="F128" s="8">
        <v>4</v>
      </c>
      <c r="G128" s="9">
        <v>0</v>
      </c>
      <c r="H128" s="9">
        <f t="shared" si="29"/>
        <v>0</v>
      </c>
      <c r="I128" s="9">
        <f t="shared" si="30"/>
        <v>0</v>
      </c>
      <c r="J128" s="10">
        <f>I128 / J9</f>
        <v>0</v>
      </c>
      <c r="L128">
        <v>1.23</v>
      </c>
    </row>
    <row r="129" spans="1:12" ht="26.1" customHeight="1" x14ac:dyDescent="0.2">
      <c r="A129" s="6" t="s">
        <v>276</v>
      </c>
      <c r="B129" s="6" t="s">
        <v>277</v>
      </c>
      <c r="C129" s="6" t="s">
        <v>362</v>
      </c>
      <c r="D129" s="6" t="s">
        <v>278</v>
      </c>
      <c r="E129" s="7" t="s">
        <v>130</v>
      </c>
      <c r="F129" s="8">
        <v>1</v>
      </c>
      <c r="G129" s="9">
        <v>0</v>
      </c>
      <c r="H129" s="9">
        <f t="shared" si="29"/>
        <v>0</v>
      </c>
      <c r="I129" s="9">
        <f t="shared" si="30"/>
        <v>0</v>
      </c>
      <c r="J129" s="10">
        <f>I129 / J9</f>
        <v>0</v>
      </c>
      <c r="L129">
        <v>1.23</v>
      </c>
    </row>
    <row r="130" spans="1:12" ht="26.1" customHeight="1" x14ac:dyDescent="0.2">
      <c r="A130" s="6" t="s">
        <v>279</v>
      </c>
      <c r="B130" s="6" t="s">
        <v>280</v>
      </c>
      <c r="C130" s="6" t="s">
        <v>362</v>
      </c>
      <c r="D130" s="6" t="s">
        <v>281</v>
      </c>
      <c r="E130" s="7" t="s">
        <v>130</v>
      </c>
      <c r="F130" s="8">
        <v>1</v>
      </c>
      <c r="G130" s="9">
        <v>0</v>
      </c>
      <c r="H130" s="9">
        <f t="shared" si="29"/>
        <v>0</v>
      </c>
      <c r="I130" s="9">
        <f t="shared" si="30"/>
        <v>0</v>
      </c>
      <c r="J130" s="10">
        <f>I130 / J9</f>
        <v>0</v>
      </c>
      <c r="L130">
        <v>1.23</v>
      </c>
    </row>
    <row r="131" spans="1:12" ht="26.1" customHeight="1" x14ac:dyDescent="0.2">
      <c r="A131" s="6" t="s">
        <v>282</v>
      </c>
      <c r="B131" s="6" t="s">
        <v>283</v>
      </c>
      <c r="C131" s="6" t="s">
        <v>362</v>
      </c>
      <c r="D131" s="6" t="s">
        <v>284</v>
      </c>
      <c r="E131" s="7" t="s">
        <v>130</v>
      </c>
      <c r="F131" s="8">
        <v>4</v>
      </c>
      <c r="G131" s="9">
        <v>0</v>
      </c>
      <c r="H131" s="9">
        <f t="shared" si="29"/>
        <v>0</v>
      </c>
      <c r="I131" s="9">
        <f t="shared" si="30"/>
        <v>0</v>
      </c>
      <c r="J131" s="10">
        <f>I131 / J9</f>
        <v>0</v>
      </c>
      <c r="L131">
        <v>1.23</v>
      </c>
    </row>
    <row r="132" spans="1:12" ht="26.1" customHeight="1" x14ac:dyDescent="0.2">
      <c r="A132" s="6" t="s">
        <v>285</v>
      </c>
      <c r="B132" s="6" t="s">
        <v>286</v>
      </c>
      <c r="C132" s="6" t="s">
        <v>362</v>
      </c>
      <c r="D132" s="6" t="s">
        <v>287</v>
      </c>
      <c r="E132" s="7" t="s">
        <v>100</v>
      </c>
      <c r="F132" s="8">
        <v>15</v>
      </c>
      <c r="G132" s="9">
        <v>0</v>
      </c>
      <c r="H132" s="9">
        <f t="shared" si="29"/>
        <v>0</v>
      </c>
      <c r="I132" s="9">
        <f t="shared" si="30"/>
        <v>0</v>
      </c>
      <c r="J132" s="10">
        <f>I132 / J9</f>
        <v>0</v>
      </c>
      <c r="L132">
        <v>1.23</v>
      </c>
    </row>
    <row r="133" spans="1:12" ht="26.1" customHeight="1" x14ac:dyDescent="0.2">
      <c r="A133" s="6" t="s">
        <v>288</v>
      </c>
      <c r="B133" s="6" t="s">
        <v>289</v>
      </c>
      <c r="C133" s="6" t="s">
        <v>362</v>
      </c>
      <c r="D133" s="6" t="s">
        <v>290</v>
      </c>
      <c r="E133" s="7" t="s">
        <v>130</v>
      </c>
      <c r="F133" s="8">
        <v>5</v>
      </c>
      <c r="G133" s="9">
        <v>0</v>
      </c>
      <c r="H133" s="9">
        <f t="shared" si="29"/>
        <v>0</v>
      </c>
      <c r="I133" s="9">
        <f t="shared" si="30"/>
        <v>0</v>
      </c>
      <c r="J133" s="10">
        <f>I133 / J9</f>
        <v>0</v>
      </c>
      <c r="L133">
        <v>1.23</v>
      </c>
    </row>
    <row r="134" spans="1:12" ht="26.1" customHeight="1" x14ac:dyDescent="0.2">
      <c r="A134" s="6" t="s">
        <v>291</v>
      </c>
      <c r="B134" s="6" t="s">
        <v>292</v>
      </c>
      <c r="C134" s="6" t="s">
        <v>27</v>
      </c>
      <c r="D134" s="6" t="s">
        <v>293</v>
      </c>
      <c r="E134" s="7" t="s">
        <v>146</v>
      </c>
      <c r="F134" s="8">
        <v>10</v>
      </c>
      <c r="G134" s="9">
        <v>0</v>
      </c>
      <c r="H134" s="9">
        <f t="shared" si="29"/>
        <v>0</v>
      </c>
      <c r="I134" s="9">
        <f t="shared" si="30"/>
        <v>0</v>
      </c>
      <c r="J134" s="10">
        <f>I134 / J9</f>
        <v>0</v>
      </c>
      <c r="L134">
        <v>1.23</v>
      </c>
    </row>
    <row r="135" spans="1:12" ht="26.1" customHeight="1" x14ac:dyDescent="0.2">
      <c r="A135" s="6" t="s">
        <v>294</v>
      </c>
      <c r="B135" s="6" t="s">
        <v>295</v>
      </c>
      <c r="C135" s="6" t="s">
        <v>362</v>
      </c>
      <c r="D135" s="6" t="s">
        <v>296</v>
      </c>
      <c r="E135" s="7" t="s">
        <v>130</v>
      </c>
      <c r="F135" s="8">
        <v>8</v>
      </c>
      <c r="G135" s="9">
        <v>0</v>
      </c>
      <c r="H135" s="9">
        <f t="shared" si="29"/>
        <v>0</v>
      </c>
      <c r="I135" s="9">
        <f t="shared" si="30"/>
        <v>0</v>
      </c>
      <c r="J135" s="10">
        <f>I135 / J9</f>
        <v>0</v>
      </c>
      <c r="L135">
        <v>1.23</v>
      </c>
    </row>
    <row r="136" spans="1:12" ht="39" customHeight="1" x14ac:dyDescent="0.2">
      <c r="A136" s="6" t="s">
        <v>297</v>
      </c>
      <c r="B136" s="6" t="s">
        <v>298</v>
      </c>
      <c r="C136" s="6" t="s">
        <v>18</v>
      </c>
      <c r="D136" s="6" t="s">
        <v>299</v>
      </c>
      <c r="E136" s="7" t="s">
        <v>130</v>
      </c>
      <c r="F136" s="8">
        <v>13</v>
      </c>
      <c r="G136" s="9">
        <v>0</v>
      </c>
      <c r="H136" s="9">
        <f t="shared" si="29"/>
        <v>0</v>
      </c>
      <c r="I136" s="9">
        <f t="shared" si="30"/>
        <v>0</v>
      </c>
      <c r="J136" s="10">
        <f>I136 / J9</f>
        <v>0</v>
      </c>
      <c r="L136">
        <v>1.23</v>
      </c>
    </row>
    <row r="137" spans="1:12" ht="39" customHeight="1" x14ac:dyDescent="0.2">
      <c r="A137" s="6" t="s">
        <v>300</v>
      </c>
      <c r="B137" s="6" t="s">
        <v>301</v>
      </c>
      <c r="C137" s="6" t="s">
        <v>27</v>
      </c>
      <c r="D137" s="6" t="s">
        <v>302</v>
      </c>
      <c r="E137" s="7" t="s">
        <v>146</v>
      </c>
      <c r="F137" s="8">
        <v>17</v>
      </c>
      <c r="G137" s="9">
        <v>0</v>
      </c>
      <c r="H137" s="9">
        <f t="shared" si="29"/>
        <v>0</v>
      </c>
      <c r="I137" s="9">
        <f t="shared" si="30"/>
        <v>0</v>
      </c>
      <c r="J137" s="10">
        <f>I137 / J9</f>
        <v>0</v>
      </c>
      <c r="L137">
        <v>1.23</v>
      </c>
    </row>
    <row r="138" spans="1:12" ht="39" customHeight="1" x14ac:dyDescent="0.2">
      <c r="A138" s="6" t="s">
        <v>303</v>
      </c>
      <c r="B138" s="6" t="s">
        <v>304</v>
      </c>
      <c r="C138" s="6" t="s">
        <v>362</v>
      </c>
      <c r="D138" s="6" t="s">
        <v>305</v>
      </c>
      <c r="E138" s="7" t="s">
        <v>130</v>
      </c>
      <c r="F138" s="8">
        <v>6</v>
      </c>
      <c r="G138" s="9">
        <v>0</v>
      </c>
      <c r="H138" s="9">
        <f t="shared" si="29"/>
        <v>0</v>
      </c>
      <c r="I138" s="9">
        <f t="shared" si="30"/>
        <v>0</v>
      </c>
      <c r="J138" s="10">
        <f>I138 / J9</f>
        <v>0</v>
      </c>
      <c r="L138">
        <v>1.23</v>
      </c>
    </row>
    <row r="139" spans="1:12" ht="39" customHeight="1" x14ac:dyDescent="0.2">
      <c r="A139" s="6" t="s">
        <v>306</v>
      </c>
      <c r="B139" s="6" t="s">
        <v>361</v>
      </c>
      <c r="C139" s="6" t="s">
        <v>362</v>
      </c>
      <c r="D139" s="6" t="s">
        <v>307</v>
      </c>
      <c r="E139" s="7" t="s">
        <v>130</v>
      </c>
      <c r="F139" s="8">
        <v>2</v>
      </c>
      <c r="G139" s="9">
        <v>0</v>
      </c>
      <c r="H139" s="9">
        <f t="shared" si="29"/>
        <v>0</v>
      </c>
      <c r="I139" s="9">
        <f t="shared" si="30"/>
        <v>0</v>
      </c>
      <c r="J139" s="10">
        <f>I139 / J9</f>
        <v>0</v>
      </c>
      <c r="L139">
        <v>1.23</v>
      </c>
    </row>
    <row r="140" spans="1:12" ht="26.1" customHeight="1" x14ac:dyDescent="0.2">
      <c r="A140" s="6" t="s">
        <v>308</v>
      </c>
      <c r="B140" s="6" t="s">
        <v>309</v>
      </c>
      <c r="C140" s="6" t="s">
        <v>23</v>
      </c>
      <c r="D140" s="6" t="s">
        <v>310</v>
      </c>
      <c r="E140" s="7" t="s">
        <v>311</v>
      </c>
      <c r="F140" s="8">
        <v>1</v>
      </c>
      <c r="G140" s="9">
        <v>0</v>
      </c>
      <c r="H140" s="9">
        <f t="shared" si="29"/>
        <v>0</v>
      </c>
      <c r="I140" s="9">
        <f t="shared" si="30"/>
        <v>0</v>
      </c>
      <c r="J140" s="10">
        <f>I140 / J9</f>
        <v>0</v>
      </c>
      <c r="L140">
        <v>1.23</v>
      </c>
    </row>
    <row r="141" spans="1:12" ht="24" customHeight="1" x14ac:dyDescent="0.2">
      <c r="A141" s="12" t="s">
        <v>312</v>
      </c>
      <c r="B141" s="12" t="s">
        <v>13</v>
      </c>
      <c r="C141" s="12"/>
      <c r="D141" s="12" t="s">
        <v>313</v>
      </c>
      <c r="E141" s="13"/>
      <c r="F141" s="14">
        <v>1</v>
      </c>
      <c r="G141" s="14" t="s">
        <v>15</v>
      </c>
      <c r="H141" s="15">
        <f>I142 + I143 + I144 + I145 + I146 + I147 + I148 + I149</f>
        <v>0</v>
      </c>
      <c r="I141" s="15">
        <f t="shared" ref="I141" si="31">TRUNC(F141 * H141,2)</f>
        <v>0</v>
      </c>
      <c r="J141" s="16">
        <f>I141 / J9</f>
        <v>0</v>
      </c>
      <c r="L141">
        <v>1.23</v>
      </c>
    </row>
    <row r="142" spans="1:12" ht="39" customHeight="1" x14ac:dyDescent="0.2">
      <c r="A142" s="6" t="s">
        <v>314</v>
      </c>
      <c r="B142" s="6" t="s">
        <v>315</v>
      </c>
      <c r="C142" s="6" t="s">
        <v>27</v>
      </c>
      <c r="D142" s="6" t="s">
        <v>316</v>
      </c>
      <c r="E142" s="7" t="s">
        <v>100</v>
      </c>
      <c r="F142" s="8">
        <v>30</v>
      </c>
      <c r="G142" s="9">
        <v>0</v>
      </c>
      <c r="H142" s="9">
        <f>ROUND(G142*L142,2)</f>
        <v>0</v>
      </c>
      <c r="I142" s="9">
        <f>ROUND(F142*H142,2)</f>
        <v>0</v>
      </c>
      <c r="J142" s="10">
        <f>I142 / J9</f>
        <v>0</v>
      </c>
      <c r="L142">
        <v>1.23</v>
      </c>
    </row>
    <row r="143" spans="1:12" ht="39" customHeight="1" x14ac:dyDescent="0.2">
      <c r="A143" s="6" t="s">
        <v>317</v>
      </c>
      <c r="B143" s="6" t="s">
        <v>318</v>
      </c>
      <c r="C143" s="6" t="s">
        <v>27</v>
      </c>
      <c r="D143" s="6" t="s">
        <v>319</v>
      </c>
      <c r="E143" s="7" t="s">
        <v>100</v>
      </c>
      <c r="F143" s="8">
        <v>30</v>
      </c>
      <c r="G143" s="9">
        <v>0</v>
      </c>
      <c r="H143" s="9">
        <f t="shared" ref="H143:H149" si="32">ROUND(G143*L143,2)</f>
        <v>0</v>
      </c>
      <c r="I143" s="9">
        <f t="shared" ref="I143:I149" si="33">ROUND(F143*H143,2)</f>
        <v>0</v>
      </c>
      <c r="J143" s="10">
        <f>I143 / J9</f>
        <v>0</v>
      </c>
      <c r="L143">
        <v>1.23</v>
      </c>
    </row>
    <row r="144" spans="1:12" ht="39" customHeight="1" x14ac:dyDescent="0.2">
      <c r="A144" s="6" t="s">
        <v>320</v>
      </c>
      <c r="B144" s="6" t="s">
        <v>321</v>
      </c>
      <c r="C144" s="6" t="s">
        <v>27</v>
      </c>
      <c r="D144" s="6" t="s">
        <v>322</v>
      </c>
      <c r="E144" s="7" t="s">
        <v>146</v>
      </c>
      <c r="F144" s="8">
        <v>3</v>
      </c>
      <c r="G144" s="9">
        <v>0</v>
      </c>
      <c r="H144" s="9">
        <f t="shared" si="32"/>
        <v>0</v>
      </c>
      <c r="I144" s="9">
        <f t="shared" si="33"/>
        <v>0</v>
      </c>
      <c r="J144" s="10">
        <f>I144 / J9</f>
        <v>0</v>
      </c>
      <c r="L144">
        <v>1.23</v>
      </c>
    </row>
    <row r="145" spans="1:12" ht="39" customHeight="1" x14ac:dyDescent="0.2">
      <c r="A145" s="6" t="s">
        <v>323</v>
      </c>
      <c r="B145" s="6" t="s">
        <v>324</v>
      </c>
      <c r="C145" s="6" t="s">
        <v>27</v>
      </c>
      <c r="D145" s="6" t="s">
        <v>325</v>
      </c>
      <c r="E145" s="7" t="s">
        <v>146</v>
      </c>
      <c r="F145" s="8">
        <v>3</v>
      </c>
      <c r="G145" s="9">
        <v>0</v>
      </c>
      <c r="H145" s="9">
        <f t="shared" si="32"/>
        <v>0</v>
      </c>
      <c r="I145" s="9">
        <f t="shared" si="33"/>
        <v>0</v>
      </c>
      <c r="J145" s="10">
        <f>I145 / J9</f>
        <v>0</v>
      </c>
      <c r="L145">
        <v>1.23</v>
      </c>
    </row>
    <row r="146" spans="1:12" ht="39" customHeight="1" x14ac:dyDescent="0.2">
      <c r="A146" s="6" t="s">
        <v>326</v>
      </c>
      <c r="B146" s="6" t="s">
        <v>327</v>
      </c>
      <c r="C146" s="6" t="s">
        <v>27</v>
      </c>
      <c r="D146" s="6" t="s">
        <v>328</v>
      </c>
      <c r="E146" s="7" t="s">
        <v>146</v>
      </c>
      <c r="F146" s="8">
        <v>1</v>
      </c>
      <c r="G146" s="9">
        <v>0</v>
      </c>
      <c r="H146" s="9">
        <f t="shared" si="32"/>
        <v>0</v>
      </c>
      <c r="I146" s="9">
        <f t="shared" si="33"/>
        <v>0</v>
      </c>
      <c r="J146" s="10">
        <f>I146 / J9</f>
        <v>0</v>
      </c>
      <c r="L146">
        <v>1.23</v>
      </c>
    </row>
    <row r="147" spans="1:12" ht="39" customHeight="1" x14ac:dyDescent="0.2">
      <c r="A147" s="6" t="s">
        <v>329</v>
      </c>
      <c r="B147" s="6" t="s">
        <v>330</v>
      </c>
      <c r="C147" s="6" t="s">
        <v>27</v>
      </c>
      <c r="D147" s="6" t="s">
        <v>331</v>
      </c>
      <c r="E147" s="7" t="s">
        <v>146</v>
      </c>
      <c r="F147" s="8">
        <v>1</v>
      </c>
      <c r="G147" s="9">
        <v>0</v>
      </c>
      <c r="H147" s="9">
        <f t="shared" si="32"/>
        <v>0</v>
      </c>
      <c r="I147" s="9">
        <f t="shared" si="33"/>
        <v>0</v>
      </c>
      <c r="J147" s="10">
        <f>I147 / J9</f>
        <v>0</v>
      </c>
      <c r="L147">
        <v>1.23</v>
      </c>
    </row>
    <row r="148" spans="1:12" ht="39" customHeight="1" x14ac:dyDescent="0.2">
      <c r="A148" s="6" t="s">
        <v>332</v>
      </c>
      <c r="B148" s="6" t="s">
        <v>333</v>
      </c>
      <c r="C148" s="6" t="s">
        <v>27</v>
      </c>
      <c r="D148" s="6" t="s">
        <v>334</v>
      </c>
      <c r="E148" s="7" t="s">
        <v>146</v>
      </c>
      <c r="F148" s="8">
        <v>2</v>
      </c>
      <c r="G148" s="9">
        <v>0</v>
      </c>
      <c r="H148" s="9">
        <f t="shared" si="32"/>
        <v>0</v>
      </c>
      <c r="I148" s="9">
        <f t="shared" si="33"/>
        <v>0</v>
      </c>
      <c r="J148" s="10">
        <f>I148 / J9</f>
        <v>0</v>
      </c>
      <c r="L148">
        <v>1.23</v>
      </c>
    </row>
    <row r="149" spans="1:12" ht="39" customHeight="1" x14ac:dyDescent="0.2">
      <c r="A149" s="6" t="s">
        <v>335</v>
      </c>
      <c r="B149" s="6" t="s">
        <v>336</v>
      </c>
      <c r="C149" s="6" t="s">
        <v>27</v>
      </c>
      <c r="D149" s="6" t="s">
        <v>337</v>
      </c>
      <c r="E149" s="7" t="s">
        <v>146</v>
      </c>
      <c r="F149" s="8">
        <v>3</v>
      </c>
      <c r="G149" s="9">
        <v>0</v>
      </c>
      <c r="H149" s="9">
        <f t="shared" si="32"/>
        <v>0</v>
      </c>
      <c r="I149" s="9">
        <f t="shared" si="33"/>
        <v>0</v>
      </c>
      <c r="J149" s="10">
        <f>I149 / J9</f>
        <v>0</v>
      </c>
      <c r="L149">
        <v>1.23</v>
      </c>
    </row>
    <row r="150" spans="1:12" ht="24" customHeight="1" x14ac:dyDescent="0.2">
      <c r="A150" s="12" t="s">
        <v>338</v>
      </c>
      <c r="B150" s="12" t="s">
        <v>13</v>
      </c>
      <c r="C150" s="12"/>
      <c r="D150" s="12" t="s">
        <v>339</v>
      </c>
      <c r="E150" s="13"/>
      <c r="F150" s="14">
        <v>1</v>
      </c>
      <c r="G150" s="14" t="s">
        <v>15</v>
      </c>
      <c r="H150" s="15">
        <f>I151 + I152 + I153 + I154</f>
        <v>0</v>
      </c>
      <c r="I150" s="15">
        <f t="shared" ref="I150:I156" si="34">TRUNC(F150 * H150,2)</f>
        <v>0</v>
      </c>
      <c r="J150" s="16">
        <f>I150 / J9</f>
        <v>0</v>
      </c>
      <c r="L150">
        <v>1.23</v>
      </c>
    </row>
    <row r="151" spans="1:12" ht="39" customHeight="1" x14ac:dyDescent="0.2">
      <c r="A151" s="6" t="s">
        <v>340</v>
      </c>
      <c r="B151" s="6" t="s">
        <v>341</v>
      </c>
      <c r="C151" s="6" t="s">
        <v>27</v>
      </c>
      <c r="D151" s="6" t="s">
        <v>342</v>
      </c>
      <c r="E151" s="7" t="s">
        <v>100</v>
      </c>
      <c r="F151" s="8">
        <v>48</v>
      </c>
      <c r="G151" s="9">
        <v>0</v>
      </c>
      <c r="H151" s="9">
        <f>ROUND(G151*L151,2)</f>
        <v>0</v>
      </c>
      <c r="I151" s="9">
        <f>ROUND(F151*H151,2)</f>
        <v>0</v>
      </c>
      <c r="J151" s="10">
        <f>I151 / J9</f>
        <v>0</v>
      </c>
      <c r="L151">
        <v>1.23</v>
      </c>
    </row>
    <row r="152" spans="1:12" ht="39" customHeight="1" x14ac:dyDescent="0.2">
      <c r="A152" s="6" t="s">
        <v>343</v>
      </c>
      <c r="B152" s="6" t="s">
        <v>344</v>
      </c>
      <c r="C152" s="6" t="s">
        <v>27</v>
      </c>
      <c r="D152" s="6" t="s">
        <v>345</v>
      </c>
      <c r="E152" s="7" t="s">
        <v>146</v>
      </c>
      <c r="F152" s="8">
        <v>8</v>
      </c>
      <c r="G152" s="9">
        <v>0</v>
      </c>
      <c r="H152" s="9">
        <f t="shared" ref="H152:H154" si="35">ROUND(G152*L152,2)</f>
        <v>0</v>
      </c>
      <c r="I152" s="9">
        <f t="shared" ref="I152:I154" si="36">ROUND(F152*H152,2)</f>
        <v>0</v>
      </c>
      <c r="J152" s="10">
        <f>I152 / J9</f>
        <v>0</v>
      </c>
      <c r="L152">
        <v>1.23</v>
      </c>
    </row>
    <row r="153" spans="1:12" ht="51.95" customHeight="1" x14ac:dyDescent="0.2">
      <c r="A153" s="6" t="s">
        <v>346</v>
      </c>
      <c r="B153" s="6" t="s">
        <v>199</v>
      </c>
      <c r="C153" s="6" t="s">
        <v>18</v>
      </c>
      <c r="D153" s="6" t="s">
        <v>347</v>
      </c>
      <c r="E153" s="7" t="s">
        <v>130</v>
      </c>
      <c r="F153" s="8">
        <v>2</v>
      </c>
      <c r="G153" s="9">
        <v>0</v>
      </c>
      <c r="H153" s="9">
        <f t="shared" si="35"/>
        <v>0</v>
      </c>
      <c r="I153" s="9">
        <f t="shared" si="36"/>
        <v>0</v>
      </c>
      <c r="J153" s="10">
        <f>I153 / J9</f>
        <v>0</v>
      </c>
      <c r="L153">
        <v>1.23</v>
      </c>
    </row>
    <row r="154" spans="1:12" ht="51.95" customHeight="1" x14ac:dyDescent="0.2">
      <c r="A154" s="6" t="s">
        <v>348</v>
      </c>
      <c r="B154" s="6" t="s">
        <v>363</v>
      </c>
      <c r="C154" s="6" t="s">
        <v>362</v>
      </c>
      <c r="D154" s="6" t="s">
        <v>349</v>
      </c>
      <c r="E154" s="7" t="s">
        <v>100</v>
      </c>
      <c r="F154" s="8">
        <v>360</v>
      </c>
      <c r="G154" s="9">
        <v>0</v>
      </c>
      <c r="H154" s="9">
        <f t="shared" si="35"/>
        <v>0</v>
      </c>
      <c r="I154" s="9">
        <f t="shared" si="36"/>
        <v>0</v>
      </c>
      <c r="J154" s="10">
        <f>I154 / J9</f>
        <v>0</v>
      </c>
      <c r="L154">
        <v>1.23</v>
      </c>
    </row>
    <row r="155" spans="1:12" ht="24.95" customHeight="1" x14ac:dyDescent="0.2">
      <c r="A155" s="17" t="s">
        <v>377</v>
      </c>
      <c r="B155" s="17"/>
      <c r="C155" s="17"/>
      <c r="D155" s="33" t="s">
        <v>351</v>
      </c>
      <c r="E155" s="33"/>
      <c r="F155" s="33"/>
      <c r="G155" s="33"/>
      <c r="H155" s="33"/>
      <c r="I155" s="33"/>
      <c r="J155" s="33"/>
      <c r="L155">
        <v>1.23</v>
      </c>
    </row>
    <row r="156" spans="1:12" ht="24" customHeight="1" x14ac:dyDescent="0.2">
      <c r="A156" s="12" t="s">
        <v>350</v>
      </c>
      <c r="B156" s="12" t="s">
        <v>13</v>
      </c>
      <c r="C156" s="12"/>
      <c r="D156" s="12" t="s">
        <v>351</v>
      </c>
      <c r="E156" s="13"/>
      <c r="F156" s="14">
        <v>1</v>
      </c>
      <c r="G156" s="14" t="s">
        <v>15</v>
      </c>
      <c r="H156" s="15">
        <f>I157 + I158 + I159</f>
        <v>0</v>
      </c>
      <c r="I156" s="15">
        <f t="shared" si="34"/>
        <v>0</v>
      </c>
      <c r="J156" s="16">
        <f>I156 / J9</f>
        <v>0</v>
      </c>
      <c r="L156">
        <v>1.23</v>
      </c>
    </row>
    <row r="157" spans="1:12" ht="51.95" customHeight="1" x14ac:dyDescent="0.2">
      <c r="A157" s="6" t="s">
        <v>352</v>
      </c>
      <c r="B157" s="6" t="s">
        <v>353</v>
      </c>
      <c r="C157" s="6" t="s">
        <v>27</v>
      </c>
      <c r="D157" s="6" t="s">
        <v>354</v>
      </c>
      <c r="E157" s="7" t="s">
        <v>29</v>
      </c>
      <c r="F157" s="8">
        <v>150</v>
      </c>
      <c r="G157" s="9">
        <v>0</v>
      </c>
      <c r="H157" s="9">
        <f>ROUND(G157*L157,2)</f>
        <v>0</v>
      </c>
      <c r="I157" s="9">
        <f>ROUND(F157*H157,2)</f>
        <v>0</v>
      </c>
      <c r="J157" s="10">
        <f>I157 / J9</f>
        <v>0</v>
      </c>
      <c r="L157">
        <v>1.23</v>
      </c>
    </row>
    <row r="158" spans="1:12" ht="39" customHeight="1" x14ac:dyDescent="0.2">
      <c r="A158" s="6" t="s">
        <v>355</v>
      </c>
      <c r="B158" s="6" t="s">
        <v>356</v>
      </c>
      <c r="C158" s="6" t="s">
        <v>27</v>
      </c>
      <c r="D158" s="6" t="s">
        <v>357</v>
      </c>
      <c r="E158" s="7" t="s">
        <v>33</v>
      </c>
      <c r="F158" s="8">
        <v>750</v>
      </c>
      <c r="G158" s="9">
        <v>0</v>
      </c>
      <c r="H158" s="9">
        <f t="shared" ref="H158:H159" si="37">ROUND(G158*L158,2)</f>
        <v>0</v>
      </c>
      <c r="I158" s="9">
        <f t="shared" ref="I158:I159" si="38">ROUND(F158*H158,2)</f>
        <v>0</v>
      </c>
      <c r="J158" s="10">
        <f>I158 / J9</f>
        <v>0</v>
      </c>
      <c r="L158">
        <v>1.23</v>
      </c>
    </row>
    <row r="159" spans="1:12" ht="24" customHeight="1" x14ac:dyDescent="0.2">
      <c r="A159" s="6" t="s">
        <v>358</v>
      </c>
      <c r="B159" s="6" t="s">
        <v>359</v>
      </c>
      <c r="C159" s="6" t="s">
        <v>40</v>
      </c>
      <c r="D159" s="6" t="s">
        <v>360</v>
      </c>
      <c r="E159" s="7" t="s">
        <v>20</v>
      </c>
      <c r="F159" s="8">
        <v>1238.5899999999999</v>
      </c>
      <c r="G159" s="9">
        <v>0</v>
      </c>
      <c r="H159" s="9">
        <f t="shared" si="37"/>
        <v>0</v>
      </c>
      <c r="I159" s="9">
        <f t="shared" si="38"/>
        <v>0</v>
      </c>
      <c r="J159" s="10">
        <f>I159 / J9</f>
        <v>0</v>
      </c>
      <c r="L159">
        <v>1.23</v>
      </c>
    </row>
    <row r="160" spans="1:12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</row>
    <row r="161" spans="1:10" x14ac:dyDescent="0.2">
      <c r="A161" s="51" t="s">
        <v>379</v>
      </c>
      <c r="B161" s="51"/>
      <c r="C161" s="51"/>
      <c r="D161" s="51"/>
      <c r="E161" s="51"/>
      <c r="F161" s="51"/>
      <c r="G161" s="51"/>
      <c r="H161" s="51"/>
      <c r="I161" s="51"/>
      <c r="J161" s="51"/>
    </row>
    <row r="162" spans="1:10" x14ac:dyDescent="0.2">
      <c r="A162" s="50"/>
      <c r="B162" s="50"/>
      <c r="C162" s="50"/>
      <c r="D162" s="50"/>
      <c r="E162" s="50"/>
      <c r="F162" s="50"/>
      <c r="G162" s="50"/>
      <c r="H162" s="50"/>
      <c r="I162" s="50"/>
      <c r="J162" s="50"/>
    </row>
    <row r="163" spans="1:10" x14ac:dyDescent="0.2">
      <c r="A163" s="50"/>
      <c r="B163" s="50"/>
      <c r="C163" s="50"/>
      <c r="D163" s="50"/>
      <c r="E163" s="50"/>
      <c r="F163" s="50"/>
      <c r="G163" s="50"/>
      <c r="H163" s="50"/>
      <c r="I163" s="50"/>
      <c r="J163" s="50"/>
    </row>
    <row r="164" spans="1:10" x14ac:dyDescent="0.2">
      <c r="A164" s="50"/>
      <c r="B164" s="50"/>
      <c r="C164" s="50"/>
      <c r="D164" s="50"/>
      <c r="E164" s="50"/>
      <c r="F164" s="50"/>
      <c r="G164" s="50"/>
      <c r="H164" s="50"/>
      <c r="I164" s="50"/>
      <c r="J164" s="50"/>
    </row>
  </sheetData>
  <mergeCells count="30">
    <mergeCell ref="A6:J6"/>
    <mergeCell ref="A7:J7"/>
    <mergeCell ref="A1:J1"/>
    <mergeCell ref="A2:J2"/>
    <mergeCell ref="A3:J3"/>
    <mergeCell ref="A4:J4"/>
    <mergeCell ref="A5:J5"/>
    <mergeCell ref="A160:J160"/>
    <mergeCell ref="A162:J162"/>
    <mergeCell ref="A163:J163"/>
    <mergeCell ref="A164:J164"/>
    <mergeCell ref="A161:J161"/>
    <mergeCell ref="A13:J13"/>
    <mergeCell ref="H8:I8"/>
    <mergeCell ref="H9:I10"/>
    <mergeCell ref="H11:I12"/>
    <mergeCell ref="B8:G8"/>
    <mergeCell ref="B9:G9"/>
    <mergeCell ref="B10:G10"/>
    <mergeCell ref="B11:G11"/>
    <mergeCell ref="B12:G12"/>
    <mergeCell ref="J9:J10"/>
    <mergeCell ref="J11:J12"/>
    <mergeCell ref="D102:J102"/>
    <mergeCell ref="D155:J155"/>
    <mergeCell ref="D15:J15"/>
    <mergeCell ref="D26:J26"/>
    <mergeCell ref="D57:J57"/>
    <mergeCell ref="D70:J70"/>
    <mergeCell ref="D88:J88"/>
  </mergeCells>
  <pageMargins left="0.51181102362204722" right="0.51181102362204722" top="0.98425196850393704" bottom="0.98425196850393704" header="0.51181102362204722" footer="0.51181102362204722"/>
  <pageSetup paperSize="9" scale="47" fitToHeight="0" orientation="portrait" r:id="rId1"/>
  <headerFooter>
    <oddHeader xml:space="preserve">&amp;L &amp;C </oddHeader>
    <oddFooter xml:space="preserve">&amp;L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Sintético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PM_Itararé</cp:lastModifiedBy>
  <cp:revision>0</cp:revision>
  <cp:lastPrinted>2026-02-09T13:16:22Z</cp:lastPrinted>
  <dcterms:created xsi:type="dcterms:W3CDTF">2026-02-03T18:57:20Z</dcterms:created>
  <dcterms:modified xsi:type="dcterms:W3CDTF">2026-03-19T19:55:26Z</dcterms:modified>
</cp:coreProperties>
</file>